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 activeTab="2"/>
  </bookViews>
  <sheets>
    <sheet name="23级硕士春季奖学金" sheetId="1" r:id="rId1"/>
    <sheet name="24级硕士春季奖学金" sheetId="2" r:id="rId2"/>
    <sheet name="博士春季奖学金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<sst xmlns="http://schemas.openxmlformats.org/spreadsheetml/2006/main" count="297" uniqueCount="131">
  <si>
    <t>说明</t>
  </si>
  <si>
    <r>
      <rPr>
        <sz val="11"/>
        <color rgb="FF000000"/>
        <rFont val="宋体"/>
        <charset val="134"/>
      </rPr>
      <t>证明材料中必须提供论文封面，注明期刊在</t>
    </r>
    <r>
      <rPr>
        <sz val="11"/>
        <color indexed="10"/>
        <rFont val="宋体"/>
        <charset val="134"/>
      </rPr>
      <t>中科院分区</t>
    </r>
    <r>
      <rPr>
        <sz val="11"/>
        <color indexed="8"/>
        <rFont val="宋体"/>
        <charset val="134"/>
      </rPr>
      <t>情况以及</t>
    </r>
    <r>
      <rPr>
        <sz val="11"/>
        <color indexed="10"/>
        <rFont val="宋体"/>
        <charset val="134"/>
      </rPr>
      <t>作者顺序</t>
    </r>
    <r>
      <rPr>
        <sz val="11"/>
        <color indexed="8"/>
        <rFont val="宋体"/>
        <charset val="134"/>
      </rPr>
      <t>、</t>
    </r>
    <r>
      <rPr>
        <sz val="11"/>
        <color indexed="10"/>
        <rFont val="宋体"/>
        <charset val="134"/>
      </rPr>
      <t>论文状态、收录时间（不在学年内不允许在表格中填写）、检索截图，多篇文章注意标号换行，证明材料以论文题命名</t>
    </r>
  </si>
  <si>
    <t>支撑材料中需提供论文封面、被检索截图、作者顺序，证明材料以论文题命名</t>
  </si>
  <si>
    <r>
      <rPr>
        <sz val="11"/>
        <color rgb="FF000000"/>
        <rFont val="宋体"/>
        <charset val="134"/>
      </rPr>
      <t>支撑材料中需提供论文封面、被检索截图、</t>
    </r>
    <r>
      <rPr>
        <sz val="11"/>
        <color indexed="10"/>
        <rFont val="宋体"/>
        <charset val="134"/>
      </rPr>
      <t>会议时间、几作，证明材料以论文题命名</t>
    </r>
  </si>
  <si>
    <t>材料中务必提交证书图片，注明时间</t>
  </si>
  <si>
    <r>
      <rPr>
        <sz val="11"/>
        <color rgb="FF000000"/>
        <rFont val="宋体"/>
        <charset val="134"/>
      </rPr>
      <t>支撑材料中必须提供</t>
    </r>
    <r>
      <rPr>
        <sz val="11"/>
        <color indexed="10"/>
        <rFont val="宋体"/>
        <charset val="134"/>
      </rPr>
      <t>发明人顺序、专利号与专利授权日，多项专利注意标号换行</t>
    </r>
  </si>
  <si>
    <r>
      <rPr>
        <sz val="11"/>
        <color rgb="FF000000"/>
        <rFont val="宋体"/>
        <charset val="134"/>
      </rPr>
      <t>支撑材料中必须包含</t>
    </r>
    <r>
      <rPr>
        <sz val="11"/>
        <color indexed="10"/>
        <rFont val="宋体"/>
        <charset val="134"/>
      </rPr>
      <t>发明人顺序、申请公布号与申请公布日</t>
    </r>
  </si>
  <si>
    <t>在填写此表时，请大家务必仔细阅读科研分细则以及评奖细则中的时间要求，切勿错填多填</t>
  </si>
  <si>
    <t>序号</t>
  </si>
  <si>
    <t>学号</t>
  </si>
  <si>
    <t>姓名</t>
  </si>
  <si>
    <t>规格化成绩</t>
  </si>
  <si>
    <t>素质分</t>
  </si>
  <si>
    <t>科研分</t>
  </si>
  <si>
    <t>规格化平均分+科研分+素质分*5%</t>
  </si>
  <si>
    <t>计算成绩
（规格化平均分+科研分+素质分*5%）*100/参评人选最高分</t>
  </si>
  <si>
    <t>答辩分数</t>
  </si>
  <si>
    <t>最终得分</t>
  </si>
  <si>
    <t>拟推荐奖项</t>
  </si>
  <si>
    <t>申请奖项1</t>
  </si>
  <si>
    <t>申请奖项2</t>
  </si>
  <si>
    <t>申请奖项3</t>
  </si>
  <si>
    <t>SCI论文（标题、第几作者、收录时间）</t>
  </si>
  <si>
    <t>EI论文(标题、第几作者)</t>
  </si>
  <si>
    <t>国内国际际学术会议（被收录级别）</t>
  </si>
  <si>
    <t>国家或国际竞赛获奖</t>
  </si>
  <si>
    <t>省级竞赛获奖</t>
  </si>
  <si>
    <t>获得发明专利（专利号与授权日）</t>
  </si>
  <si>
    <t>申请并公示的发明专利（申请公布号与申请公布日）</t>
  </si>
  <si>
    <t>学生干部</t>
  </si>
  <si>
    <t>付佳俊</t>
  </si>
  <si>
    <t>孙国雄教授奖励基金</t>
  </si>
  <si>
    <t>2024华为奖学金</t>
  </si>
  <si>
    <r>
      <rPr>
        <sz val="11"/>
        <rFont val="宋体"/>
        <charset val="134"/>
      </rPr>
      <t xml:space="preserve">1.Fabrication of antibacterial and anti-corrosive zirconia ceramics with extreme wettability by facile laser-based surface modification-Ceramics International-Published-2024.6.1-二作二区 </t>
    </r>
    <r>
      <rPr>
        <sz val="11"/>
        <color theme="6" tint="-0.249977111117893"/>
        <rFont val="宋体"/>
        <charset val="134"/>
      </rPr>
      <t>+40*0.4=16</t>
    </r>
    <r>
      <rPr>
        <sz val="11"/>
        <rFont val="宋体"/>
        <charset val="134"/>
      </rPr>
      <t xml:space="preserve">
    2.Laser-based functionalization for superhydrophobic silicon carbide with mechanical durability, anti-icing and anti-fouling properties-Ceramics Internationa-Accepted-2024.7.21 一作二区（学生一作） </t>
    </r>
    <r>
      <rPr>
        <sz val="11"/>
        <color theme="6" tint="-0.249977111117893"/>
        <rFont val="宋体"/>
        <charset val="134"/>
      </rPr>
      <t xml:space="preserve"> +40*0.8=32</t>
    </r>
    <r>
      <rPr>
        <sz val="11"/>
        <rFont val="宋体"/>
        <charset val="134"/>
      </rPr>
      <t xml:space="preserve">
    3.Evaluation of structure-chemistry coupling effects for superwetting silicon carbide by laser-based functionalization-Materials Today Communications-Indexd-2024.5.30 二作三区（老师一作） </t>
    </r>
    <r>
      <rPr>
        <sz val="11"/>
        <color theme="6" tint="-0.249977111117893"/>
        <rFont val="宋体"/>
        <charset val="134"/>
      </rPr>
      <t>+20*0.5=10</t>
    </r>
    <r>
      <rPr>
        <sz val="11"/>
        <rFont val="宋体"/>
        <charset val="134"/>
      </rPr>
      <t xml:space="preserve">
</t>
    </r>
  </si>
  <si>
    <r>
      <rPr>
        <sz val="11"/>
        <rFont val="宋体"/>
        <charset val="134"/>
      </rPr>
      <t xml:space="preserve">1.激光仿生制备超疏水碳化硅表面及功能化特性研究-Published-2024.3.15-一作 </t>
    </r>
    <r>
      <rPr>
        <sz val="11"/>
        <color theme="6" tint="-0.249977111117893"/>
        <rFont val="宋体"/>
        <charset val="134"/>
      </rPr>
      <t>+8*0.8=6.4</t>
    </r>
  </si>
  <si>
    <t>张宇浩</t>
  </si>
  <si>
    <t>苏美达奖学金</t>
  </si>
  <si>
    <r>
      <rPr>
        <sz val="11"/>
        <color rgb="FF000000"/>
        <rFont val="宋体"/>
        <charset val="134"/>
      </rPr>
      <t>1.Aggregation-disruption-induced multi-scale mediating strategy for anticoagulation on blood-contacting devices-Advanced Materials-published-2024.09.11-三作一区</t>
    </r>
    <r>
      <rPr>
        <sz val="11"/>
        <color theme="6" tint="-0.249977111117893"/>
        <rFont val="宋体"/>
        <charset val="134"/>
      </rPr>
      <t>+50*0.2=10;</t>
    </r>
    <r>
      <rPr>
        <sz val="11"/>
        <color indexed="10"/>
        <rFont val="宋体"/>
        <charset val="134"/>
      </rPr>
      <t xml:space="preserve">
</t>
    </r>
  </si>
  <si>
    <r>
      <rPr>
        <sz val="11"/>
        <color rgb="FF000000"/>
        <rFont val="宋体"/>
        <charset val="134"/>
      </rPr>
      <t>1.一种集群式仿生水母水下清洁装置-ZL 2022 1 0543661.3-2023.12.08-二作</t>
    </r>
    <r>
      <rPr>
        <sz val="11"/>
        <color theme="6" tint="-0.249977111117893"/>
        <rFont val="宋体"/>
        <charset val="134"/>
      </rPr>
      <t>+5*0.4=2</t>
    </r>
  </si>
  <si>
    <t>崇德三支部宣传委员</t>
  </si>
  <si>
    <t>郭铭轩</t>
  </si>
  <si>
    <r>
      <rPr>
        <sz val="11"/>
        <color indexed="8"/>
        <rFont val="宋体"/>
        <charset val="134"/>
      </rPr>
      <t>1. Cloud-enabled Load Estimation of Heavy-Duty Truck via Sparse Vehicle Information - accepted - 2024.7.10 - 学生一作</t>
    </r>
    <r>
      <rPr>
        <sz val="11"/>
        <color indexed="10"/>
        <rFont val="宋体"/>
        <charset val="134"/>
      </rPr>
      <t xml:space="preserve"> </t>
    </r>
    <r>
      <rPr>
        <sz val="11"/>
        <color theme="6" tint="-0.249977111117893"/>
        <rFont val="宋体"/>
        <charset val="134"/>
      </rPr>
      <t>+ 4 = 4</t>
    </r>
  </si>
  <si>
    <r>
      <rPr>
        <sz val="11"/>
        <color indexed="8"/>
        <rFont val="宋体"/>
        <charset val="134"/>
      </rPr>
      <t xml:space="preserve">2024.6 世界智能驾驶挑战赛二等奖 </t>
    </r>
    <r>
      <rPr>
        <sz val="11"/>
        <color theme="6" tint="-0.249977111117893"/>
        <rFont val="宋体"/>
        <charset val="134"/>
      </rPr>
      <t>+2.4</t>
    </r>
    <r>
      <rPr>
        <sz val="11"/>
        <color indexed="8"/>
        <rFont val="宋体"/>
        <charset val="134"/>
      </rPr>
      <t xml:space="preserve">
2023.12 全国大学生智能汽车竞赛国赛二等奖 </t>
    </r>
    <r>
      <rPr>
        <sz val="11"/>
        <color theme="6" tint="-0.249977111117893"/>
        <rFont val="宋体"/>
        <charset val="134"/>
      </rPr>
      <t>+6</t>
    </r>
  </si>
  <si>
    <t>2023级3班班长</t>
  </si>
  <si>
    <t>杨帅</t>
  </si>
  <si>
    <r>
      <rPr>
        <sz val="11"/>
        <rFont val="宋体"/>
        <charset val="134"/>
      </rPr>
      <t xml:space="preserve">1.Three-dimensional inertial focusing based impedance cytometer enabling high-accuracy characterization of electrical properties of tumor cells-Lab On a Chip-2024.8.5-三作二区 </t>
    </r>
    <r>
      <rPr>
        <sz val="11"/>
        <color theme="6" tint="-0.249977111117893"/>
        <rFont val="宋体"/>
        <charset val="134"/>
      </rPr>
      <t>+40*0.2=8</t>
    </r>
  </si>
  <si>
    <r>
      <rPr>
        <sz val="11"/>
        <rFont val="宋体"/>
        <charset val="134"/>
      </rPr>
      <t>2024.9.6 “建行杯”江苏大学生创新大赛（2024）一等奖（1/15）</t>
    </r>
    <r>
      <rPr>
        <sz val="11"/>
        <color theme="6" tint="-0.249977111117893"/>
        <rFont val="宋体"/>
        <charset val="134"/>
      </rPr>
      <t>+6*1=6</t>
    </r>
  </si>
  <si>
    <t>程志敏</t>
  </si>
  <si>
    <r>
      <rPr>
        <sz val="11"/>
        <color indexed="8"/>
        <rFont val="宋体"/>
        <charset val="134"/>
      </rPr>
      <t xml:space="preserve">2023.12 全国智能汽车竞赛国赛三等奖 </t>
    </r>
    <r>
      <rPr>
        <sz val="11"/>
        <color theme="6" tint="-0.249977111117893"/>
        <rFont val="宋体"/>
        <charset val="134"/>
      </rPr>
      <t>+4</t>
    </r>
  </si>
  <si>
    <r>
      <rPr>
        <sz val="11"/>
        <color indexed="8"/>
        <rFont val="宋体"/>
        <charset val="134"/>
      </rPr>
      <t xml:space="preserve">2023.11 全国智能汽车竞赛省赛二等奖 </t>
    </r>
    <r>
      <rPr>
        <sz val="11"/>
        <color theme="6" tint="-0.249977111117893"/>
        <rFont val="宋体"/>
        <charset val="134"/>
      </rPr>
      <t>+4</t>
    </r>
  </si>
  <si>
    <t>崇德三支部党支部书记+23     机械工程学院研究生会干事—+5新任研究生党支部书记培训活动评为优秀+3</t>
  </si>
  <si>
    <t>郑德俊</t>
  </si>
  <si>
    <t>东南大学研究生会志服权益中心负责人</t>
  </si>
  <si>
    <t>杨文辉</t>
  </si>
  <si>
    <r>
      <rPr>
        <sz val="11"/>
        <rFont val="宋体"/>
        <charset val="134"/>
      </rPr>
      <t>一种基于人工肌肉的线驱动柔性触觉仿生手指-202310830506.4-2023年11月14日-二作（老师一作）</t>
    </r>
    <r>
      <rPr>
        <sz val="11"/>
        <color theme="6" tint="-0.249977111117893"/>
        <rFont val="宋体"/>
        <charset val="134"/>
      </rPr>
      <t>+2*0.8=1.6</t>
    </r>
    <r>
      <rPr>
        <sz val="11"/>
        <rFont val="宋体"/>
        <charset val="134"/>
      </rPr>
      <t xml:space="preserve">
一种线驱动机械手指弯曲状态的检测方法及装置-202310904668.8-2023年11月17日-二作（老师一作）</t>
    </r>
    <r>
      <rPr>
        <sz val="11"/>
        <color theme="6" tint="-0.249977111117893"/>
        <rFont val="宋体"/>
        <charset val="134"/>
      </rPr>
      <t>+2*0.8=1.6</t>
    </r>
  </si>
  <si>
    <t>文体委员
本科生寻路党支部宣传委员</t>
  </si>
  <si>
    <t>王彦霖</t>
  </si>
  <si>
    <t>无</t>
  </si>
  <si>
    <r>
      <rPr>
        <sz val="11"/>
        <color indexed="8"/>
        <rFont val="宋体"/>
        <charset val="134"/>
      </rPr>
      <t>2023.11 全国智能车大赛（室外赛）
全国二等奖</t>
    </r>
    <r>
      <rPr>
        <sz val="11"/>
        <color theme="6" tint="-0.249977111117893"/>
        <rFont val="宋体"/>
        <charset val="134"/>
      </rPr>
      <t xml:space="preserve"> +6 </t>
    </r>
  </si>
  <si>
    <r>
      <rPr>
        <sz val="11"/>
        <color indexed="8"/>
        <rFont val="宋体"/>
        <charset val="134"/>
      </rPr>
      <t>2024.6 世界智能驾驶挑战赛二等奖  +6*0.5*0.4=</t>
    </r>
    <r>
      <rPr>
        <sz val="11"/>
        <color theme="6" tint="-0.249977111117893"/>
        <rFont val="宋体"/>
        <charset val="134"/>
      </rPr>
      <t>1.2</t>
    </r>
    <r>
      <rPr>
        <sz val="11"/>
        <color indexed="8"/>
        <rFont val="宋体"/>
        <charset val="134"/>
      </rPr>
      <t xml:space="preserve"> （排名6）</t>
    </r>
  </si>
  <si>
    <r>
      <rPr>
        <sz val="11"/>
        <color indexed="8"/>
        <rFont val="宋体"/>
        <charset val="134"/>
      </rPr>
      <t xml:space="preserve">一种可重构分布式驱动多轴车辆轨迹跟踪方法及运载装置
申请(专利)号:	CN202411188906.0
申请公布号：	CN119176122A
受理 </t>
    </r>
    <r>
      <rPr>
        <sz val="11"/>
        <color rgb="FFFF0000"/>
        <rFont val="宋体"/>
        <charset val="134"/>
      </rPr>
      <t xml:space="preserve">+1.6分 </t>
    </r>
    <r>
      <rPr>
        <sz val="11"/>
        <color indexed="8"/>
        <rFont val="宋体"/>
        <charset val="134"/>
      </rPr>
      <t xml:space="preserve"> 学生一作 </t>
    </r>
    <r>
      <rPr>
        <sz val="11"/>
        <color rgb="FFFF0000"/>
        <rFont val="宋体"/>
        <charset val="134"/>
      </rPr>
      <t>不在认定时间内</t>
    </r>
  </si>
  <si>
    <t>田智彦</t>
  </si>
  <si>
    <t>院研会主席</t>
  </si>
  <si>
    <t>张颖曌</t>
  </si>
  <si>
    <r>
      <rPr>
        <sz val="11"/>
        <color indexed="8"/>
        <rFont val="宋体"/>
        <charset val="134"/>
      </rPr>
      <t>《Body Attitude Controller Design for Wheel-Legged Vehicle Based on Spatial Vectors》 ITSC 2024（EI） 一作 2024年</t>
    </r>
    <r>
      <rPr>
        <sz val="11"/>
        <color theme="6" tint="-0.249977111117893"/>
        <rFont val="宋体"/>
        <charset val="134"/>
      </rPr>
      <t xml:space="preserve"> </t>
    </r>
    <r>
      <rPr>
        <sz val="11"/>
        <color rgb="FFFF0000"/>
        <rFont val="宋体"/>
        <charset val="134"/>
      </rPr>
      <t xml:space="preserve"> +4（不在认定时间）+0</t>
    </r>
  </si>
  <si>
    <r>
      <rPr>
        <sz val="11"/>
        <color indexed="8"/>
        <rFont val="宋体"/>
        <charset val="134"/>
      </rPr>
      <t xml:space="preserve">2023.11 全国智能车大赛（室外赛）
全国二等奖 </t>
    </r>
    <r>
      <rPr>
        <sz val="11"/>
        <color theme="6" tint="-0.249977111117893"/>
        <rFont val="宋体"/>
        <charset val="134"/>
      </rPr>
      <t xml:space="preserve">+6 </t>
    </r>
  </si>
  <si>
    <r>
      <rPr>
        <sz val="11"/>
        <color indexed="8"/>
        <rFont val="宋体"/>
        <charset val="134"/>
      </rPr>
      <t>2024.6  世界智能驾驶挑战赛
银奖 +</t>
    </r>
    <r>
      <rPr>
        <sz val="11"/>
        <color theme="6" tint="-0.249977111117893"/>
        <rFont val="宋体"/>
        <charset val="134"/>
      </rPr>
      <t xml:space="preserve">2.4 </t>
    </r>
  </si>
  <si>
    <r>
      <rPr>
        <sz val="11"/>
        <color indexed="8"/>
        <rFont val="宋体"/>
        <charset val="134"/>
      </rPr>
      <t>一种轮腿可重构车辆结构
申请(专利)号:CN202411111813.8
申请公布号：	CN118907259A
受理</t>
    </r>
    <r>
      <rPr>
        <sz val="11"/>
        <color theme="6" tint="-0.249977111117893"/>
        <rFont val="宋体"/>
        <charset val="134"/>
      </rPr>
      <t xml:space="preserve"> +</t>
    </r>
    <r>
      <rPr>
        <sz val="11"/>
        <color rgb="FFFF0000"/>
        <rFont val="宋体"/>
        <charset val="134"/>
      </rPr>
      <t xml:space="preserve">1.6分 </t>
    </r>
    <r>
      <rPr>
        <sz val="11"/>
        <color indexed="8"/>
        <rFont val="宋体"/>
        <charset val="134"/>
      </rPr>
      <t xml:space="preserve"> 学生一作不</t>
    </r>
    <r>
      <rPr>
        <sz val="11"/>
        <color rgb="FFFF0000"/>
        <rFont val="宋体"/>
        <charset val="134"/>
      </rPr>
      <t>在认定时间内</t>
    </r>
  </si>
  <si>
    <t>束建宇</t>
  </si>
  <si>
    <r>
      <rPr>
        <sz val="11"/>
        <rFont val="宋体"/>
        <charset val="134"/>
      </rPr>
      <t>2024.7 “建行杯”江苏大学生创新竞赛一等奖</t>
    </r>
    <r>
      <rPr>
        <sz val="11"/>
        <color theme="6" tint="-0.249977111117893"/>
        <rFont val="宋体"/>
        <charset val="134"/>
      </rPr>
      <t>+6</t>
    </r>
    <r>
      <rPr>
        <sz val="11"/>
        <rFont val="宋体"/>
        <charset val="134"/>
      </rPr>
      <t>(5/15)</t>
    </r>
  </si>
  <si>
    <t>陈曦</t>
  </si>
  <si>
    <r>
      <rPr>
        <sz val="11"/>
        <rFont val="宋体"/>
        <charset val="134"/>
      </rPr>
      <t>2024.9.6 “建行杯”江苏大学生创新大赛（2024）一等奖（3/15）</t>
    </r>
    <r>
      <rPr>
        <sz val="11"/>
        <color theme="6" tint="-0.249977111117893"/>
        <rFont val="宋体"/>
        <charset val="134"/>
      </rPr>
      <t>+6*1=6</t>
    </r>
  </si>
  <si>
    <t>尚建宇</t>
  </si>
  <si>
    <t>荣嘉艺</t>
  </si>
  <si>
    <t>肖皓予</t>
  </si>
  <si>
    <r>
      <rPr>
        <sz val="11"/>
        <rFont val="宋体"/>
        <charset val="134"/>
      </rPr>
      <t xml:space="preserve">2024.08全国大学生机器人大赛全国一等奖 </t>
    </r>
    <r>
      <rPr>
        <sz val="11"/>
        <color theme="6" tint="-0.249977111117893"/>
        <rFont val="宋体"/>
        <charset val="134"/>
      </rPr>
      <t>+8</t>
    </r>
  </si>
  <si>
    <t>施一鸣</t>
  </si>
  <si>
    <t>崇德一支部党支部组织委员</t>
  </si>
  <si>
    <t>甘春祥</t>
  </si>
  <si>
    <t>200XXX</t>
  </si>
  <si>
    <t>李晓明</t>
  </si>
  <si>
    <r>
      <rPr>
        <sz val="11"/>
        <color rgb="FF000000"/>
        <rFont val="宋体"/>
        <charset val="134"/>
      </rPr>
      <t>1.论文标题-期刊名-论文状态（如accepted/published等）-时间（与论文状态一致）-几作几区（唯一学生/老师一作/学生一作等各类情况务必说明清楚）</t>
    </r>
    <r>
      <rPr>
        <sz val="11"/>
        <color indexed="10"/>
        <rFont val="宋体"/>
        <charset val="134"/>
      </rPr>
      <t xml:space="preserve">+20*0.5=10（按以上条件根据文件计算）
</t>
    </r>
    <r>
      <rPr>
        <sz val="11"/>
        <color indexed="8"/>
        <rFont val="宋体"/>
        <charset val="134"/>
      </rPr>
      <t>2.论文标题-期刊名-论文状态（如accepted/published等）-时间（与论文状态一致）-几作几区（唯一学生/老师一作/学生一作等各类情况务必说明清楚）</t>
    </r>
    <r>
      <rPr>
        <sz val="11"/>
        <color indexed="10"/>
        <rFont val="宋体"/>
        <charset val="134"/>
      </rPr>
      <t>+20*0.5=10（按以上条件根据文件计算）</t>
    </r>
  </si>
  <si>
    <r>
      <rPr>
        <sz val="11"/>
        <color rgb="FF000000"/>
        <rFont val="宋体"/>
        <charset val="134"/>
      </rPr>
      <t>1.论文标题-论文状态（如accepted/published等）-时间（与论文状态一致）-几作（唯一学生/老师一作/学生一作等各类情况务必说明清楚）</t>
    </r>
    <r>
      <rPr>
        <sz val="11"/>
        <color indexed="10"/>
        <rFont val="宋体"/>
        <charset val="134"/>
      </rPr>
      <t>+4*0.4=1.6（按以上条件根据文件计算）</t>
    </r>
  </si>
  <si>
    <r>
      <rPr>
        <sz val="11"/>
        <color rgb="FF000000"/>
        <rFont val="宋体"/>
        <charset val="134"/>
      </rPr>
      <t>1.论文标题-论文状态（如accepted/published等）-时间（与论文状态一致）-几作（唯一学生/老师一作/学生一作等各类情况务必说明清楚）</t>
    </r>
    <r>
      <rPr>
        <sz val="11"/>
        <color indexed="10"/>
        <rFont val="宋体"/>
        <charset val="134"/>
      </rPr>
      <t>+20*0.5=10（按以上条件根据文件计算）</t>
    </r>
  </si>
  <si>
    <r>
      <rPr>
        <sz val="11"/>
        <color rgb="FF000000"/>
        <rFont val="宋体"/>
        <charset val="134"/>
      </rPr>
      <t xml:space="preserve">2020.5 国家数模二等奖 </t>
    </r>
    <r>
      <rPr>
        <sz val="11"/>
        <color indexed="10"/>
        <rFont val="宋体"/>
        <charset val="134"/>
      </rPr>
      <t>+6 有排名注明排名信息</t>
    </r>
  </si>
  <si>
    <r>
      <rPr>
        <sz val="11"/>
        <color rgb="FF000000"/>
        <rFont val="宋体"/>
        <charset val="134"/>
      </rPr>
      <t xml:space="preserve">2020.5 江苏省数模二等奖 </t>
    </r>
    <r>
      <rPr>
        <sz val="11"/>
        <color indexed="10"/>
        <rFont val="宋体"/>
        <charset val="134"/>
      </rPr>
      <t>+4有排名注明排名信息</t>
    </r>
  </si>
  <si>
    <r>
      <rPr>
        <sz val="11"/>
        <color rgb="FF000000"/>
        <rFont val="宋体"/>
        <charset val="134"/>
      </rPr>
      <t>1.专利名称-专利号-授权时间-几作（学生一作/老师一作等情况说明清楚）</t>
    </r>
    <r>
      <rPr>
        <sz val="11"/>
        <color indexed="10"/>
        <rFont val="宋体"/>
        <charset val="134"/>
      </rPr>
      <t>+5*0.4=2</t>
    </r>
  </si>
  <si>
    <r>
      <rPr>
        <sz val="11"/>
        <color rgb="FF000000"/>
        <rFont val="宋体"/>
        <charset val="134"/>
      </rPr>
      <t>1.专利名称-专利号-公布时间-几作（学生一作/老师一作等情况说明清楚）</t>
    </r>
    <r>
      <rPr>
        <sz val="11"/>
        <color indexed="10"/>
        <rFont val="宋体"/>
        <charset val="134"/>
      </rPr>
      <t>+2*0.4=0.8</t>
    </r>
  </si>
  <si>
    <t>蓝炜琴</t>
  </si>
  <si>
    <t>余佳璐</t>
  </si>
  <si>
    <r>
      <rPr>
        <sz val="11"/>
        <color rgb="FF000000"/>
        <rFont val="宋体"/>
        <charset val="134"/>
      </rPr>
      <t>机械工程学院研究生会 宣传部干事
硕士241班 心理委员</t>
    </r>
    <r>
      <rPr>
        <sz val="11"/>
        <color indexed="10"/>
        <rFont val="宋体"/>
        <charset val="134"/>
      </rPr>
      <t>+0（工作期限需要满十个月）</t>
    </r>
  </si>
  <si>
    <t>徐蕾</t>
  </si>
  <si>
    <t>刘子龙</t>
  </si>
  <si>
    <r>
      <rPr>
        <sz val="11"/>
        <color rgb="FF000000"/>
        <rFont val="宋体"/>
        <charset val="134"/>
      </rPr>
      <t>第十九届全国大学生智能汽车竞赛三等奖</t>
    </r>
    <r>
      <rPr>
        <sz val="11"/>
        <color indexed="50"/>
        <rFont val="宋体"/>
        <charset val="134"/>
      </rPr>
      <t xml:space="preserve"> +4</t>
    </r>
  </si>
  <si>
    <r>
      <rPr>
        <sz val="11"/>
        <color rgb="FF000000"/>
        <rFont val="宋体"/>
        <charset val="134"/>
      </rPr>
      <t xml:space="preserve">  机械工程学院入场式参与</t>
    </r>
    <r>
      <rPr>
        <sz val="11"/>
        <color indexed="50"/>
        <rFont val="宋体"/>
        <charset val="134"/>
      </rPr>
      <t>+2</t>
    </r>
  </si>
  <si>
    <t>刘泳志</t>
  </si>
  <si>
    <r>
      <rPr>
        <sz val="11"/>
        <color rgb="FF000000"/>
        <rFont val="宋体"/>
        <charset val="134"/>
      </rPr>
      <t xml:space="preserve">2024.11 全国智能车大赛（室外赛）
全国二等奖 </t>
    </r>
    <r>
      <rPr>
        <sz val="11"/>
        <color indexed="50"/>
        <rFont val="宋体"/>
        <charset val="134"/>
      </rPr>
      <t xml:space="preserve">+6 </t>
    </r>
    <r>
      <rPr>
        <sz val="11"/>
        <color indexed="8"/>
        <rFont val="宋体"/>
        <charset val="134"/>
      </rPr>
      <t>1/5</t>
    </r>
  </si>
  <si>
    <r>
      <rPr>
        <sz val="11"/>
        <color rgb="FF000000"/>
        <rFont val="宋体"/>
        <charset val="134"/>
      </rPr>
      <t xml:space="preserve">2024.11 全国智能车大赛（室外赛）
省二等奖 </t>
    </r>
    <r>
      <rPr>
        <sz val="11"/>
        <color indexed="50"/>
        <rFont val="宋体"/>
        <charset val="134"/>
      </rPr>
      <t>+4</t>
    </r>
    <r>
      <rPr>
        <sz val="11"/>
        <color indexed="10"/>
        <rFont val="宋体"/>
        <charset val="134"/>
      </rPr>
      <t xml:space="preserve"> +0  （同一比赛项目不同等级获奖只按最高等级获奖分值计分，）</t>
    </r>
    <r>
      <rPr>
        <sz val="11"/>
        <color indexed="8"/>
        <rFont val="宋体"/>
        <charset val="134"/>
      </rPr>
      <t>1/5</t>
    </r>
  </si>
  <si>
    <r>
      <rPr>
        <sz val="11"/>
        <color rgb="FF000000"/>
        <rFont val="宋体"/>
        <charset val="134"/>
      </rPr>
      <t>一种适用于FSAE赛车的变截面尾翼
申请(专利)号:CN202310443019.2
申请公布号：</t>
    </r>
    <r>
      <rPr>
        <sz val="11"/>
        <color indexed="8"/>
        <rFont val="Arial"/>
        <charset val="0"/>
      </rPr>
      <t xml:space="preserve">	</t>
    </r>
    <r>
      <rPr>
        <sz val="11"/>
        <color indexed="8"/>
        <rFont val="宋体"/>
        <charset val="134"/>
      </rPr>
      <t xml:space="preserve">CN116331370A
受理 +2分  </t>
    </r>
    <r>
      <rPr>
        <sz val="11"/>
        <color indexed="10"/>
        <rFont val="宋体"/>
        <charset val="134"/>
      </rPr>
      <t>一作+0（超出规定时间：申请公布日：
2023.06.27）</t>
    </r>
  </si>
  <si>
    <r>
      <rPr>
        <sz val="11"/>
        <color rgb="FF000000"/>
        <rFont val="宋体"/>
        <charset val="134"/>
      </rPr>
      <t>（参加国家半程马拉松锦标赛 + 12</t>
    </r>
    <r>
      <rPr>
        <sz val="11"/>
        <color indexed="10"/>
        <rFont val="宋体"/>
        <charset val="134"/>
      </rPr>
      <t xml:space="preserve"> +0（2025.04.13不在规定时间内）</t>
    </r>
    <r>
      <rPr>
        <sz val="11"/>
        <color indexed="8"/>
        <rFont val="宋体"/>
        <charset val="134"/>
      </rPr>
      <t xml:space="preserve"> 参加运动会 3000m长跑 </t>
    </r>
    <r>
      <rPr>
        <sz val="11"/>
        <color indexed="50"/>
        <rFont val="宋体"/>
        <charset val="134"/>
      </rPr>
      <t>+3</t>
    </r>
    <r>
      <rPr>
        <sz val="11"/>
        <color indexed="8"/>
        <rFont val="宋体"/>
        <charset val="134"/>
      </rPr>
      <t xml:space="preserve"> 参加轻运会两项 +2</t>
    </r>
    <r>
      <rPr>
        <sz val="11"/>
        <color indexed="10"/>
        <rFont val="宋体"/>
        <charset val="134"/>
      </rPr>
      <t xml:space="preserve"> +0（轻运会不在规定时间内）</t>
    </r>
    <r>
      <rPr>
        <sz val="11"/>
        <color indexed="8"/>
        <rFont val="宋体"/>
        <charset val="134"/>
      </rPr>
      <t>）</t>
    </r>
  </si>
  <si>
    <t>张嘉桐</t>
  </si>
  <si>
    <r>
      <rPr>
        <sz val="11"/>
        <color rgb="FF000000"/>
        <rFont val="宋体"/>
        <charset val="134"/>
      </rPr>
      <t xml:space="preserve">2024.11 第十九届全国大学生智能汽车竞赛全国总决赛室外赛 三等奖 </t>
    </r>
    <r>
      <rPr>
        <sz val="11"/>
        <color indexed="50"/>
        <rFont val="宋体"/>
        <charset val="134"/>
      </rPr>
      <t>+4</t>
    </r>
  </si>
  <si>
    <r>
      <rPr>
        <sz val="11"/>
        <color rgb="FF000000"/>
        <rFont val="宋体"/>
        <charset val="134"/>
      </rPr>
      <t>机械工程学院研会办公部干事</t>
    </r>
    <r>
      <rPr>
        <sz val="11"/>
        <color indexed="10"/>
        <rFont val="宋体"/>
        <charset val="134"/>
      </rPr>
      <t xml:space="preserve"> +0（工作期限需要满十个月）</t>
    </r>
  </si>
  <si>
    <t>沈常丰</t>
  </si>
  <si>
    <r>
      <rPr>
        <sz val="11"/>
        <color rgb="FF000000"/>
        <rFont val="宋体"/>
        <charset val="134"/>
      </rPr>
      <t>2024.12 全国大学生智能汽车竞赛二等奖</t>
    </r>
    <r>
      <rPr>
        <sz val="11"/>
        <color indexed="50"/>
        <rFont val="宋体"/>
        <charset val="134"/>
      </rPr>
      <t xml:space="preserve"> +6</t>
    </r>
  </si>
  <si>
    <r>
      <rPr>
        <sz val="11"/>
        <color rgb="FF000000"/>
        <rFont val="宋体"/>
        <charset val="134"/>
      </rPr>
      <t>1.一种轮腿可重构车辆结构-CN202411111813.8-20241108-老师一作/学生三作</t>
    </r>
    <r>
      <rPr>
        <sz val="11"/>
        <color indexed="50"/>
        <rFont val="宋体"/>
        <charset val="134"/>
      </rPr>
      <t xml:space="preserve"> +2*0.4=0.8</t>
    </r>
  </si>
  <si>
    <r>
      <rPr>
        <sz val="11"/>
        <color rgb="FF000000"/>
        <rFont val="宋体"/>
        <charset val="134"/>
      </rPr>
      <t>党支部宣传委员</t>
    </r>
    <r>
      <rPr>
        <sz val="11"/>
        <color indexed="10"/>
        <rFont val="宋体"/>
        <charset val="134"/>
      </rPr>
      <t>+0（工作期限需要满十个月）</t>
    </r>
  </si>
  <si>
    <t>向君</t>
  </si>
  <si>
    <r>
      <rPr>
        <sz val="11"/>
        <color rgb="FF000000"/>
        <rFont val="宋体"/>
        <charset val="134"/>
      </rPr>
      <t xml:space="preserve">体育委员（班级委员10 </t>
    </r>
    <r>
      <rPr>
        <sz val="11"/>
        <color indexed="10"/>
        <rFont val="宋体"/>
        <charset val="134"/>
      </rPr>
      <t>+0（工作未满十个月）</t>
    </r>
    <r>
      <rPr>
        <sz val="11"/>
        <color indexed="8"/>
        <rFont val="宋体"/>
        <charset val="134"/>
      </rPr>
      <t>机械杯篮球赛队长兼亚军</t>
    </r>
    <r>
      <rPr>
        <sz val="11"/>
        <color indexed="50"/>
        <rFont val="宋体"/>
        <charset val="134"/>
      </rPr>
      <t>+5</t>
    </r>
    <r>
      <rPr>
        <sz val="11"/>
        <color indexed="8"/>
        <rFont val="宋体"/>
        <charset val="134"/>
      </rPr>
      <t>（已提供奖杯证明材料））</t>
    </r>
  </si>
  <si>
    <t>最终得分
（计算成绩*60%+答辩分数*40%）</t>
  </si>
  <si>
    <t>备注</t>
  </si>
  <si>
    <t>王彬</t>
  </si>
  <si>
    <r>
      <rPr>
        <sz val="11"/>
        <rFont val="宋体"/>
        <charset val="134"/>
      </rPr>
      <t>1.Regulating mechanical performance of poly (L-lactide acid) stent by the combined effects of heat and aqueous media-International Journal of Biological Macromolecules-accepted-2023.5.18-二作一区-</t>
    </r>
    <r>
      <rPr>
        <sz val="11"/>
        <color rgb="FF00B050"/>
        <rFont val="宋体"/>
        <charset val="134"/>
      </rPr>
      <t xml:space="preserve">50*0.4=20 </t>
    </r>
    <r>
      <rPr>
        <sz val="11"/>
        <rFont val="宋体"/>
        <charset val="134"/>
      </rPr>
      <t xml:space="preserve">          
2.Performance exploration of polyvinyl alcohol/modified glass fiber composites based on hydrogen bonding interactions-Journal of Molecular Structure-accepted-2023.7.23-二作二区-</t>
    </r>
    <r>
      <rPr>
        <sz val="11"/>
        <color rgb="FF00B050"/>
        <rFont val="宋体"/>
        <charset val="134"/>
      </rPr>
      <t xml:space="preserve">40*0.4=16 </t>
    </r>
    <r>
      <rPr>
        <sz val="11"/>
        <rFont val="宋体"/>
        <charset val="134"/>
      </rPr>
      <t xml:space="preserve">
3.Comparison of thermal conductivities of polypropylene fibers and fibrils-Heat and Mass Transfer-accepted-2024.2.14-三作四区-</t>
    </r>
    <r>
      <rPr>
        <sz val="11"/>
        <color rgb="FFFF0000"/>
        <rFont val="宋体"/>
        <charset val="134"/>
      </rPr>
      <t>20*0.2=4</t>
    </r>
    <r>
      <rPr>
        <sz val="11"/>
        <rFont val="宋体"/>
        <charset val="134"/>
      </rPr>
      <t xml:space="preserve"> </t>
    </r>
    <r>
      <rPr>
        <sz val="11"/>
        <color rgb="FFFF0000"/>
        <rFont val="宋体"/>
        <charset val="134"/>
      </rPr>
      <t xml:space="preserve"> +0（检索时间为2024.3.9）  </t>
    </r>
    <r>
      <rPr>
        <sz val="11"/>
        <rFont val="宋体"/>
        <charset val="134"/>
      </rPr>
      <t xml:space="preserve">                  4.Design strategy of poly (L-lactic acid) mixed braided stent: The influence of braiding ratio of thick and thin monofilaments-Journal of applied science-accepted-2023.12.11-三作三区-</t>
    </r>
    <r>
      <rPr>
        <sz val="11"/>
        <color rgb="FF00B050"/>
        <rFont val="宋体"/>
        <charset val="134"/>
      </rPr>
      <t xml:space="preserve">20*0.2=4 </t>
    </r>
    <r>
      <rPr>
        <sz val="11"/>
        <rFont val="宋体"/>
        <charset val="134"/>
      </rPr>
      <t xml:space="preserve">  
</t>
    </r>
  </si>
  <si>
    <r>
      <rPr>
        <sz val="11"/>
        <rFont val="宋体"/>
        <charset val="134"/>
      </rPr>
      <t xml:space="preserve">1.Mechanical Behavior of Polymer Braided Stent at Rapid Radial Loading-Key Engineering Materials-accepted-2023.11.22-三作EI-8*0.2=1.6 </t>
    </r>
    <r>
      <rPr>
        <sz val="11"/>
        <color rgb="FFFF0000"/>
        <rFont val="宋体"/>
        <charset val="134"/>
      </rPr>
      <t>+0（未在ei网站检索）</t>
    </r>
  </si>
  <si>
    <t>柏硕</t>
  </si>
  <si>
    <r>
      <rPr>
        <sz val="11"/>
        <rFont val="宋体"/>
        <charset val="134"/>
      </rPr>
      <t>1.东南大学博士研究生创新能力提升计划</t>
    </r>
    <r>
      <rPr>
        <sz val="11"/>
        <color rgb="FF99CC00"/>
        <rFont val="宋体"/>
        <charset val="134"/>
      </rPr>
      <t>+5</t>
    </r>
  </si>
  <si>
    <r>
      <rPr>
        <sz val="11"/>
        <rFont val="宋体"/>
        <charset val="134"/>
      </rPr>
      <t>1、An Adaptive UKF for Vehicle State Estimation with Randomly Delayed  Measurements and Packet Loss-IEEE-ASME Transactions on Mechatronics-published-学生一作/中科院一区</t>
    </r>
    <r>
      <rPr>
        <sz val="11"/>
        <color rgb="FF00B050"/>
        <rFont val="宋体"/>
        <charset val="134"/>
      </rPr>
      <t xml:space="preserve"> +50*0.8=40分</t>
    </r>
    <r>
      <rPr>
        <sz val="11"/>
        <rFont val="宋体"/>
        <charset val="134"/>
      </rPr>
      <t xml:space="preserve">
2、An Integrated Approach for Vehicle State Estimation under Non-ideal Conditions Using Adaptive Strong Tracking Maximum Correntropy Criterion EKF-IEEE Transactions on Vehicular Technology-published-学生一作/中科院二区 </t>
    </r>
    <r>
      <rPr>
        <sz val="11"/>
        <color rgb="FF00B050"/>
        <rFont val="宋体"/>
        <charset val="134"/>
      </rPr>
      <t>+40*0.8=32分</t>
    </r>
    <r>
      <rPr>
        <sz val="11"/>
        <rFont val="宋体"/>
        <charset val="134"/>
      </rPr>
      <t xml:space="preserve">
3、research on Collision Warning for autonomous vehicles Considering Characteristics of Drivers and Road Conditions-Proceedings of the institute of mechanical engineers part D-Journal of Automobile Engineering-学生一作/中科院四区 </t>
    </r>
    <r>
      <rPr>
        <sz val="11"/>
        <color rgb="FF00B050"/>
        <rFont val="宋体"/>
        <charset val="134"/>
      </rPr>
      <t>+20*0.8=16分</t>
    </r>
  </si>
  <si>
    <r>
      <rPr>
        <sz val="11"/>
        <rFont val="宋体"/>
        <charset val="134"/>
      </rPr>
      <t>1、考虑噪声扰动和质量参数失配的车辆状态估计published-2023.09-学生二作</t>
    </r>
    <r>
      <rPr>
        <sz val="11"/>
        <color rgb="FF00B050"/>
        <rFont val="宋体"/>
        <charset val="134"/>
      </rPr>
      <t>+8*0.4=3.2</t>
    </r>
  </si>
  <si>
    <r>
      <rPr>
        <sz val="11"/>
        <rFont val="宋体"/>
        <charset val="134"/>
      </rPr>
      <t>1、A Novel Comprehensive Scheme for Vehicle State Estimation Using Strong Tracking H-infinity EKF-published-2024.01-学生一作</t>
    </r>
    <r>
      <rPr>
        <sz val="11"/>
        <color rgb="FF00B050"/>
        <rFont val="宋体"/>
        <charset val="134"/>
      </rPr>
      <t>+6*0.8=4.8</t>
    </r>
    <r>
      <rPr>
        <sz val="11"/>
        <rFont val="宋体"/>
        <charset val="134"/>
      </rPr>
      <t xml:space="preserve">
2、A Novel Approach for Tire-road Friction Coefficient Estimation Based on Limited Memory Random Weighted Unscented Kalman FilterF-published-2024.01-学生三作+</t>
    </r>
    <r>
      <rPr>
        <sz val="11"/>
        <color rgb="FF00B050"/>
        <rFont val="宋体"/>
        <charset val="134"/>
      </rPr>
      <t>6*0.2=1.2</t>
    </r>
    <r>
      <rPr>
        <sz val="11"/>
        <rFont val="宋体"/>
        <charset val="134"/>
      </rPr>
      <t xml:space="preserve">
3、Estimation of Vehicle Sideslip Angle and Tire Cornering Stiffness considering Mass Mismatch-Accepted-2024.08-学生三作+</t>
    </r>
    <r>
      <rPr>
        <sz val="11"/>
        <color rgb="FFFF0000"/>
        <rFont val="宋体"/>
        <charset val="134"/>
      </rPr>
      <t>6*0.2=1.2分 （最多只计算3篇+0）</t>
    </r>
    <r>
      <rPr>
        <sz val="11"/>
        <rFont val="宋体"/>
        <charset val="134"/>
      </rPr>
      <t xml:space="preserve">
4、 Estimation of Tire-Road Friction Coefficient under Non-zero Mean Gaussian Noise Interference-Accepted-2024.08-学生三作+</t>
    </r>
    <r>
      <rPr>
        <sz val="11"/>
        <color rgb="FFFF0000"/>
        <rFont val="宋体"/>
        <charset val="134"/>
      </rPr>
      <t>6*0.2=1.2分 （最多只计算3篇+0）</t>
    </r>
    <r>
      <rPr>
        <sz val="11"/>
        <rFont val="宋体"/>
        <charset val="134"/>
      </rPr>
      <t xml:space="preserve">
5、Estimation of Road Adhesion Coefficient Using Strong Tracking CKF with M-Estimation Theory-Accepted-2024.08-学生一作+</t>
    </r>
    <r>
      <rPr>
        <sz val="11"/>
        <color rgb="FF00B050"/>
        <rFont val="宋体"/>
        <charset val="134"/>
      </rPr>
      <t>6*0.8=4.8</t>
    </r>
  </si>
  <si>
    <r>
      <rPr>
        <sz val="11"/>
        <rFont val="宋体"/>
        <charset val="134"/>
      </rPr>
      <t xml:space="preserve"> 1、第九届中国“互联网+”大学生创新创业大赛省赛二等奖，</t>
    </r>
    <r>
      <rPr>
        <sz val="11"/>
        <color rgb="FF00B050"/>
        <rFont val="宋体"/>
        <charset val="134"/>
      </rPr>
      <t>4*0.5=2</t>
    </r>
    <r>
      <rPr>
        <sz val="11"/>
        <color rgb="FFFF0000"/>
        <rFont val="宋体"/>
        <charset val="134"/>
      </rPr>
      <t xml:space="preserve">
</t>
    </r>
    <r>
      <rPr>
        <sz val="11"/>
        <rFont val="宋体"/>
        <charset val="134"/>
      </rPr>
      <t>2、江苏大学生创新大赛（2024）省赛一等奖</t>
    </r>
    <r>
      <rPr>
        <sz val="11"/>
        <color rgb="FF00B050"/>
        <rFont val="宋体"/>
        <charset val="134"/>
      </rPr>
      <t>+6*1=6</t>
    </r>
    <r>
      <rPr>
        <sz val="11"/>
        <color rgb="FFFF6600"/>
        <rFont val="宋体"/>
        <charset val="134"/>
      </rPr>
      <t xml:space="preserve">
</t>
    </r>
    <r>
      <rPr>
        <sz val="11"/>
        <rFont val="宋体"/>
        <charset val="134"/>
      </rPr>
      <t>3、全国大学生机器人大赛一等奖</t>
    </r>
    <r>
      <rPr>
        <sz val="11"/>
        <color rgb="FF00B050"/>
        <rFont val="宋体"/>
        <charset val="134"/>
      </rPr>
      <t>+8*1=8</t>
    </r>
  </si>
  <si>
    <r>
      <rPr>
        <sz val="11"/>
        <rFont val="宋体"/>
        <charset val="134"/>
      </rPr>
      <t>1.一种基于灯条匹配的装甲板识别算法-202010721041.5-2024.08-学生二作（导师第一）+</t>
    </r>
    <r>
      <rPr>
        <sz val="11"/>
        <color rgb="FF00B050"/>
        <rFont val="宋体"/>
        <charset val="134"/>
      </rPr>
      <t>5*0.8=4</t>
    </r>
    <r>
      <rPr>
        <sz val="11"/>
        <rFont val="宋体"/>
        <charset val="134"/>
      </rPr>
      <t xml:space="preserve">
2、一种基于卡尔曼滤波轨迹预测的能量机关识别算法-202010549137.8-2024.06-学生二作（导师第一）</t>
    </r>
    <r>
      <rPr>
        <sz val="11"/>
        <color rgb="FF00B050"/>
        <rFont val="宋体"/>
        <charset val="134"/>
      </rPr>
      <t xml:space="preserve">+5*0.8=4 </t>
    </r>
    <r>
      <rPr>
        <sz val="11"/>
        <rFont val="宋体"/>
        <charset val="134"/>
      </rPr>
      <t xml:space="preserve">
3、一种适用于无人方程式赛车的直线加速车道标志线检测方法-
202010579870.4-2022.11-学生二作（导师第一）</t>
    </r>
    <r>
      <rPr>
        <sz val="11"/>
        <color rgb="FFFF0000"/>
        <rFont val="宋体"/>
        <charset val="134"/>
      </rPr>
      <t>+0(不在日期范围内）</t>
    </r>
  </si>
  <si>
    <r>
      <rPr>
        <sz val="11"/>
        <rFont val="宋体"/>
        <charset val="134"/>
      </rPr>
      <t>1.考虑模型参数失配的路面附着系数级联估计方法及系统-2024110454470-2024.08-学生二作（导师第一）</t>
    </r>
    <r>
      <rPr>
        <sz val="11"/>
        <color rgb="FF00B050"/>
        <rFont val="宋体"/>
        <charset val="134"/>
      </rPr>
      <t>+2*0.8=1.6</t>
    </r>
    <r>
      <rPr>
        <sz val="11"/>
        <rFont val="宋体"/>
        <charset val="134"/>
      </rPr>
      <t xml:space="preserve">
2、分布式驱动电动汽车运动状态估计方法、系统及设备-2024110454517-2024.08-学生二作（导师第一）</t>
    </r>
    <r>
      <rPr>
        <sz val="11"/>
        <color rgb="FFFF0000"/>
        <rFont val="宋体"/>
        <charset val="134"/>
      </rPr>
      <t>+2*0.8=1.6（未被检索+0）</t>
    </r>
    <r>
      <rPr>
        <sz val="11"/>
        <rFont val="宋体"/>
        <charset val="134"/>
      </rPr>
      <t xml:space="preserve">
3、基于强跟踪最大熵准则的车辆状态估计方法、装置及介质-2023114776784-2024.01-学生三作（导师第一）</t>
    </r>
    <r>
      <rPr>
        <sz val="11"/>
        <color rgb="FF00B050"/>
        <rFont val="宋体"/>
        <charset val="134"/>
      </rPr>
      <t>+2*0.4=0.8</t>
    </r>
    <r>
      <rPr>
        <sz val="11"/>
        <rFont val="宋体"/>
        <charset val="134"/>
      </rPr>
      <t xml:space="preserve">
4、线控转向系统路感转矩确定方法、装置及存储介质-
2023102381952-2023.07-学生三作（导师第一）</t>
    </r>
    <r>
      <rPr>
        <sz val="11"/>
        <color rgb="FFFF0000"/>
        <rFont val="宋体"/>
        <charset val="134"/>
      </rPr>
      <t>+2*0.2=0.4（不在规定时间内+0）</t>
    </r>
  </si>
  <si>
    <r>
      <rPr>
        <sz val="11"/>
        <rFont val="宋体"/>
        <charset val="134"/>
      </rPr>
      <t>1、22级博士班长</t>
    </r>
    <r>
      <rPr>
        <sz val="11"/>
        <color rgb="FF00B050"/>
        <rFont val="宋体"/>
        <charset val="134"/>
      </rPr>
      <t>+23</t>
    </r>
    <r>
      <rPr>
        <sz val="11"/>
        <rFont val="宋体"/>
        <charset val="134"/>
      </rPr>
      <t xml:space="preserve">
2、优秀研究生共产党员标兵</t>
    </r>
    <r>
      <rPr>
        <sz val="11"/>
        <color rgb="FF00B050"/>
        <rFont val="宋体"/>
        <charset val="134"/>
      </rPr>
      <t>+3</t>
    </r>
  </si>
  <si>
    <t>张苏男</t>
  </si>
  <si>
    <r>
      <rPr>
        <sz val="11"/>
        <color rgb="FF000000"/>
        <rFont val="宋体"/>
        <charset val="134"/>
      </rPr>
      <t>2024年江苏省研究生科研创新计划</t>
    </r>
    <r>
      <rPr>
        <sz val="11"/>
        <color rgb="FF00B050"/>
        <rFont val="宋体"/>
        <charset val="134"/>
      </rPr>
      <t>+5</t>
    </r>
  </si>
  <si>
    <r>
      <rPr>
        <sz val="11"/>
        <color rgb="FF000000"/>
        <rFont val="宋体"/>
        <charset val="134"/>
      </rPr>
      <t>1.Integration of planning and deep reinforcement learning in speed and lane change decision-making for highway autonomous driving-IEEE Transactions on Transportation Electrification-accepted-2024年4月24日-学生一作一区</t>
    </r>
    <r>
      <rPr>
        <sz val="11"/>
        <color rgb="FF00B050"/>
        <rFont val="宋体"/>
        <charset val="134"/>
      </rPr>
      <t xml:space="preserve">+50*0.8=40
</t>
    </r>
  </si>
  <si>
    <t>卢天翼</t>
  </si>
  <si>
    <t>放弃参评</t>
  </si>
  <si>
    <r>
      <rPr>
        <sz val="11"/>
        <rFont val="宋体"/>
        <charset val="134"/>
      </rPr>
      <t>《Self-powered chitosan/graphene oxide hydrogel band-aids with bioadhesion for promoting infected wounds healing》-International Journal of Biological Macromolecules-published-14 November 2024-一作二区（学生一作）</t>
    </r>
    <r>
      <rPr>
        <sz val="11"/>
        <color rgb="FF00B050"/>
        <rFont val="宋体"/>
        <charset val="134"/>
      </rPr>
      <t>+40*0.8=32</t>
    </r>
  </si>
  <si>
    <r>
      <rPr>
        <sz val="11"/>
        <rFont val="宋体"/>
        <charset val="134"/>
      </rPr>
      <t>2024.06 “巨鲨杯”第五届江苏省大学生生物医学工程创新设计竞赛 三等奖</t>
    </r>
    <r>
      <rPr>
        <sz val="11"/>
        <color theme="9"/>
        <rFont val="宋体"/>
        <charset val="134"/>
      </rPr>
      <t>+2+0（不在认定列表内，可作素质分）</t>
    </r>
  </si>
  <si>
    <r>
      <rPr>
        <sz val="11"/>
        <rFont val="宋体"/>
        <charset val="134"/>
      </rPr>
      <t>2024.09 机械工程学院研究生会体育部干事</t>
    </r>
    <r>
      <rPr>
        <sz val="11"/>
        <color rgb="FF00B050"/>
        <rFont val="宋体"/>
        <charset val="134"/>
      </rPr>
      <t>+5</t>
    </r>
    <r>
      <rPr>
        <sz val="11"/>
        <rFont val="宋体"/>
        <charset val="134"/>
      </rPr>
      <t>，2024.11 校运会研究生男子4×100 第四名</t>
    </r>
    <r>
      <rPr>
        <sz val="11"/>
        <color rgb="FF00B050"/>
        <rFont val="宋体"/>
        <charset val="134"/>
      </rPr>
      <t>+6</t>
    </r>
    <r>
      <rPr>
        <sz val="11"/>
        <rFont val="宋体"/>
        <charset val="134"/>
      </rPr>
      <t>，2024.11 东南大学研究生足球联赛 殿军</t>
    </r>
    <r>
      <rPr>
        <sz val="11"/>
        <color rgb="FF00B050"/>
        <rFont val="宋体"/>
        <charset val="134"/>
      </rPr>
      <t>+3</t>
    </r>
    <r>
      <rPr>
        <sz val="11"/>
        <rFont val="宋体"/>
        <charset val="134"/>
      </rPr>
      <t>，2024.05 机械杯足球比赛 第三名 队长</t>
    </r>
    <r>
      <rPr>
        <sz val="11"/>
        <color rgb="FF92D050"/>
        <rFont val="宋体"/>
        <charset val="134"/>
      </rPr>
      <t>+3</t>
    </r>
    <r>
      <rPr>
        <sz val="11"/>
        <rFont val="宋体"/>
        <charset val="134"/>
      </rPr>
      <t xml:space="preserve">“巨鲨杯”第五届江苏省大学生生物医学工程创新设计竞赛 三等奖 </t>
    </r>
    <r>
      <rPr>
        <sz val="11"/>
        <color rgb="FF00B050"/>
        <rFont val="宋体"/>
        <charset val="134"/>
      </rPr>
      <t>+ 7(算省级活动）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</si>
</sst>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00B050"/>
      <name val="宋体"/>
      <charset val="134"/>
    </font>
    <font>
      <sz val="16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92D050"/>
      <name val="宋体"/>
      <charset val="134"/>
    </font>
    <font>
      <sz val="11"/>
      <color rgb="FFFF0000"/>
      <name val="宋体"/>
      <charset val="134"/>
    </font>
    <font>
      <sz val="11"/>
      <color rgb="FFC0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DD0806"/>
      <name val="宋体"/>
      <charset val="134"/>
    </font>
    <font>
      <b/>
      <sz val="18"/>
      <color rgb="FF003366"/>
      <name val="宋体"/>
      <charset val="134"/>
    </font>
    <font>
      <i/>
      <sz val="11"/>
      <color rgb="FF808080"/>
      <name val="宋体"/>
      <charset val="134"/>
    </font>
    <font>
      <b/>
      <sz val="15"/>
      <color rgb="FF003366"/>
      <name val="宋体"/>
      <charset val="134"/>
    </font>
    <font>
      <b/>
      <sz val="13"/>
      <color rgb="FF003366"/>
      <name val="宋体"/>
      <charset val="134"/>
    </font>
    <font>
      <b/>
      <sz val="11"/>
      <color rgb="FF003366"/>
      <name val="宋体"/>
      <charset val="134"/>
    </font>
    <font>
      <sz val="11"/>
      <color rgb="FF333399"/>
      <name val="宋体"/>
      <charset val="134"/>
    </font>
    <font>
      <b/>
      <sz val="11"/>
      <color rgb="FF333333"/>
      <name val="宋体"/>
      <charset val="134"/>
    </font>
    <font>
      <b/>
      <sz val="11"/>
      <color rgb="FFFF9900"/>
      <name val="宋体"/>
      <charset val="134"/>
    </font>
    <font>
      <b/>
      <sz val="11"/>
      <color rgb="FFFFFFFF"/>
      <name val="宋体"/>
      <charset val="134"/>
    </font>
    <font>
      <sz val="11"/>
      <color rgb="FFFF9900"/>
      <name val="宋体"/>
      <charset val="134"/>
    </font>
    <font>
      <sz val="11"/>
      <color rgb="FF006411"/>
      <name val="宋体"/>
      <charset val="134"/>
    </font>
    <font>
      <sz val="11"/>
      <color rgb="FF4600A5"/>
      <name val="宋体"/>
      <charset val="134"/>
    </font>
    <font>
      <sz val="11"/>
      <color rgb="FF9933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FFFF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i/>
      <sz val="12"/>
      <color rgb="FF7F7F7F"/>
      <name val="宋体"/>
      <charset val="134"/>
    </font>
    <font>
      <sz val="12"/>
      <color rgb="FF9C6500"/>
      <name val="宋体"/>
      <charset val="134"/>
    </font>
    <font>
      <sz val="11"/>
      <color indexed="50"/>
      <name val="宋体"/>
      <charset val="134"/>
    </font>
    <font>
      <sz val="11"/>
      <color theme="6" tint="-0.249977111117893"/>
      <name val="宋体"/>
      <charset val="134"/>
    </font>
    <font>
      <sz val="11"/>
      <color rgb="FFFF6600"/>
      <name val="宋体"/>
      <charset val="134"/>
    </font>
    <font>
      <sz val="11"/>
      <color indexed="10"/>
      <name val="宋体"/>
      <charset val="134"/>
    </font>
    <font>
      <sz val="11"/>
      <color rgb="FF99CC00"/>
      <name val="宋体"/>
      <charset val="134"/>
    </font>
    <font>
      <sz val="11"/>
      <color indexed="8"/>
      <name val="Arial"/>
      <charset val="0"/>
    </font>
    <font>
      <sz val="11"/>
      <color theme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1FB714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0066CC"/>
        <bgColor rgb="FF000000"/>
      </patternFill>
    </fill>
    <fill>
      <patternFill patternType="solid">
        <fgColor rgb="FF800080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333399"/>
        <bgColor rgb="FF000000"/>
      </patternFill>
    </fill>
    <fill>
      <patternFill patternType="solid">
        <fgColor rgb="FFDD0806"/>
        <bgColor rgb="FF000000"/>
      </patternFill>
    </fill>
    <fill>
      <patternFill patternType="solid">
        <fgColor rgb="FF339966"/>
        <bgColor rgb="FF000000"/>
      </patternFill>
    </fill>
    <fill>
      <patternFill patternType="solid">
        <fgColor rgb="FFFF6600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78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10" applyNumberFormat="0" applyAlignment="0" applyProtection="0"/>
    <xf numFmtId="0" fontId="22" fillId="6" borderId="11" applyNumberFormat="0" applyAlignment="0" applyProtection="0"/>
    <xf numFmtId="0" fontId="23" fillId="6" borderId="10" applyNumberFormat="0" applyAlignment="0" applyProtection="0"/>
    <xf numFmtId="0" fontId="24" fillId="7" borderId="12" applyNumberFormat="0" applyAlignment="0" applyProtection="0"/>
    <xf numFmtId="0" fontId="25" fillId="0" borderId="13" applyNumberFormat="0" applyFill="0" applyAlignment="0" applyProtection="0"/>
    <xf numFmtId="0" fontId="7" fillId="0" borderId="14" applyNumberFormat="0" applyFill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/>
    <xf numFmtId="0" fontId="0" fillId="9" borderId="0" applyNumberFormat="0" applyBorder="0" applyAlignment="0" applyProtection="0"/>
    <xf numFmtId="0" fontId="0" fillId="8" borderId="0" applyNumberFormat="0" applyBorder="0" applyAlignment="0" applyProtection="0"/>
    <xf numFmtId="0" fontId="0" fillId="36" borderId="0" applyNumberFormat="0" applyBorder="0" applyAlignment="0" applyProtection="0"/>
    <xf numFmtId="0" fontId="0" fillId="37" borderId="0" applyNumberFormat="0" applyBorder="0" applyAlignment="0" applyProtection="0"/>
    <xf numFmtId="0" fontId="0" fillId="5" borderId="0" applyNumberFormat="0" applyBorder="0" applyAlignment="0" applyProtection="0"/>
    <xf numFmtId="0" fontId="0" fillId="38" borderId="0" applyNumberFormat="0" applyBorder="0" applyAlignment="0" applyProtection="0"/>
    <xf numFmtId="0" fontId="0" fillId="39" borderId="0" applyNumberFormat="0" applyBorder="0" applyAlignment="0" applyProtection="0"/>
    <xf numFmtId="0" fontId="0" fillId="40" borderId="0" applyNumberFormat="0" applyBorder="0" applyAlignment="0" applyProtection="0"/>
    <xf numFmtId="0" fontId="0" fillId="36" borderId="0" applyNumberFormat="0" applyBorder="0" applyAlignment="0" applyProtection="0"/>
    <xf numFmtId="0" fontId="0" fillId="38" borderId="0" applyNumberFormat="0" applyBorder="0" applyAlignment="0" applyProtection="0"/>
    <xf numFmtId="0" fontId="0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4" fillId="0" borderId="0" applyNumberFormat="0" applyFill="0" applyBorder="0" applyAlignment="0" applyProtection="0"/>
    <xf numFmtId="0" fontId="35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50" borderId="0" applyNumberFormat="0" applyBorder="0" applyAlignment="0" applyProtection="0"/>
  </cellStyleXfs>
  <cellXfs count="107"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1" xfId="6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6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69" applyFont="1" applyFill="1" applyBorder="1" applyAlignment="1">
      <alignment horizontal="center" vertical="center"/>
    </xf>
    <xf numFmtId="0" fontId="6" fillId="2" borderId="1" xfId="69" applyFont="1" applyFill="1" applyBorder="1" applyAlignment="1">
      <alignment horizontal="center" vertical="center"/>
    </xf>
    <xf numFmtId="0" fontId="6" fillId="0" borderId="1" xfId="69" applyFont="1" applyFill="1" applyBorder="1" applyAlignment="1">
      <alignment horizontal="left" vertical="center" wrapText="1"/>
    </xf>
    <xf numFmtId="0" fontId="6" fillId="0" borderId="1" xfId="69" applyFont="1" applyFill="1" applyBorder="1" applyAlignment="1">
      <alignment vertical="center" wrapText="1"/>
    </xf>
    <xf numFmtId="0" fontId="6" fillId="0" borderId="1" xfId="69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76" fontId="6" fillId="0" borderId="0" xfId="68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6" fontId="6" fillId="2" borderId="0" xfId="68" applyNumberFormat="1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68" applyFont="1" applyFill="1" applyBorder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76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0" fillId="0" borderId="0" xfId="69" applyFont="1" applyBorder="1" applyAlignment="1">
      <alignment horizontal="center" vertical="center" wrapText="1"/>
    </xf>
    <xf numFmtId="0" fontId="12" fillId="0" borderId="0" xfId="69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0" fontId="0" fillId="0" borderId="5" xfId="0" applyFont="1" applyFill="1" applyBorder="1">
      <alignment vertical="center"/>
    </xf>
    <xf numFmtId="0" fontId="0" fillId="0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20% - 着色 2" xfId="50"/>
    <cellStyle name="20% - 着色 3" xfId="51"/>
    <cellStyle name="20% - 着色 4" xfId="52"/>
    <cellStyle name="20% - 着色 5" xfId="53"/>
    <cellStyle name="20% - 着色 6" xfId="54"/>
    <cellStyle name="40% - 着色 1" xfId="55"/>
    <cellStyle name="40% - 着色 2" xfId="56"/>
    <cellStyle name="40% - 着色 3" xfId="57"/>
    <cellStyle name="40% - 着色 4" xfId="58"/>
    <cellStyle name="40% - 着色 5" xfId="59"/>
    <cellStyle name="40% - 着色 6" xfId="60"/>
    <cellStyle name="60% - 着色 1" xfId="61"/>
    <cellStyle name="60% - 着色 2" xfId="62"/>
    <cellStyle name="60% - 着色 3" xfId="63"/>
    <cellStyle name="60% - 着色 4" xfId="64"/>
    <cellStyle name="60% - 着色 5" xfId="65"/>
    <cellStyle name="60% - 着色 6" xfId="66"/>
    <cellStyle name="常规 10" xfId="67"/>
    <cellStyle name="常规 2" xfId="68"/>
    <cellStyle name="常规 3" xfId="69"/>
    <cellStyle name="说明文本" xfId="70"/>
    <cellStyle name="无色" xfId="71"/>
    <cellStyle name="着色 1" xfId="72"/>
    <cellStyle name="着色 2" xfId="73"/>
    <cellStyle name="着色 3" xfId="74"/>
    <cellStyle name="着色 4" xfId="75"/>
    <cellStyle name="着色 5" xfId="76"/>
    <cellStyle name="着色 6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1"/>
  <sheetViews>
    <sheetView zoomScale="115" zoomScaleNormal="115" topLeftCell="A3" workbookViewId="0">
      <selection activeCell="K19" sqref="K19"/>
    </sheetView>
  </sheetViews>
  <sheetFormatPr defaultColWidth="9" defaultRowHeight="14.4"/>
  <cols>
    <col min="1" max="1" width="4.11111111111111" style="59" customWidth="1"/>
    <col min="2" max="2" width="8.55555555555556" style="59" customWidth="1"/>
    <col min="3" max="3" width="8" style="59" customWidth="1"/>
    <col min="4" max="4" width="7.44444444444444" style="59" customWidth="1"/>
    <col min="5" max="6" width="6.33333333333333" style="59" customWidth="1"/>
    <col min="7" max="7" width="16.2314814814815" style="59" hidden="1" customWidth="1"/>
    <col min="8" max="8" width="22.3148148148148" style="59" hidden="1" customWidth="1"/>
    <col min="9" max="9" width="9.47222222222222" style="59" hidden="1" customWidth="1"/>
    <col min="10" max="10" width="12.0740740740741" style="59" hidden="1" customWidth="1"/>
    <col min="11" max="11" width="23.9537037037037" style="59" customWidth="1"/>
    <col min="12" max="12" width="26.4444444444444" style="59" customWidth="1"/>
    <col min="13" max="14" width="21.5555555555556" style="59" customWidth="1"/>
    <col min="15" max="15" width="9" hidden="1" customWidth="1"/>
    <col min="16" max="16" width="231.222222222222" style="60" customWidth="1"/>
    <col min="17" max="17" width="26.4444444444444" style="60"/>
    <col min="18" max="18" width="35" style="60" customWidth="1"/>
    <col min="19" max="19" width="44.2222222222222" style="60" customWidth="1"/>
    <col min="20" max="20" width="78.2222222222222" style="60" customWidth="1"/>
    <col min="21" max="21" width="26.8888888888889" style="60" customWidth="1"/>
    <col min="22" max="22" width="24.2222222222222" style="60" customWidth="1"/>
    <col min="23" max="23" width="40.1111111111111" style="60" customWidth="1"/>
    <col min="24" max="32" width="9" style="60"/>
  </cols>
  <sheetData>
    <row r="1" s="55" customFormat="1" ht="101.1" hidden="1" customHeight="1" spans="1:22">
      <c r="A1" s="61" t="s">
        <v>0</v>
      </c>
      <c r="B1" s="62"/>
      <c r="C1" s="63"/>
      <c r="D1" s="62"/>
      <c r="E1" s="62"/>
      <c r="F1" s="62"/>
      <c r="G1" s="62"/>
      <c r="H1" s="62"/>
      <c r="I1" s="62"/>
      <c r="J1" s="62"/>
      <c r="K1" s="61"/>
      <c r="L1" s="62"/>
      <c r="M1" s="62"/>
      <c r="N1" s="62"/>
      <c r="P1" s="78" t="s">
        <v>1</v>
      </c>
      <c r="Q1" s="78" t="s">
        <v>2</v>
      </c>
      <c r="R1" s="78" t="s">
        <v>3</v>
      </c>
      <c r="S1" s="78" t="s">
        <v>4</v>
      </c>
      <c r="T1" s="78" t="s">
        <v>4</v>
      </c>
      <c r="U1" s="78" t="s">
        <v>5</v>
      </c>
      <c r="V1" s="78" t="s">
        <v>6</v>
      </c>
    </row>
    <row r="2" s="55" customFormat="1" ht="48.9" hidden="1" customHeight="1" spans="1:22">
      <c r="A2" s="64"/>
      <c r="B2" s="62"/>
      <c r="C2" s="63"/>
      <c r="D2" s="62"/>
      <c r="E2" s="62"/>
      <c r="F2" s="62"/>
      <c r="G2" s="62"/>
      <c r="H2" s="62"/>
      <c r="I2" s="62"/>
      <c r="J2" s="62"/>
      <c r="K2" s="79"/>
      <c r="L2" s="62"/>
      <c r="M2" s="62"/>
      <c r="N2" s="62"/>
      <c r="P2" s="79" t="s">
        <v>7</v>
      </c>
      <c r="Q2" s="64"/>
      <c r="R2" s="64"/>
      <c r="S2" s="89"/>
      <c r="T2" s="78"/>
      <c r="U2" s="89"/>
      <c r="V2" s="89"/>
    </row>
    <row r="3" s="56" customFormat="1" ht="57.75" customHeight="1" spans="1:23">
      <c r="A3" s="44" t="s">
        <v>8</v>
      </c>
      <c r="B3" s="44" t="s">
        <v>9</v>
      </c>
      <c r="C3" s="65" t="s">
        <v>10</v>
      </c>
      <c r="D3" s="44" t="s">
        <v>11</v>
      </c>
      <c r="E3" s="44" t="s">
        <v>12</v>
      </c>
      <c r="F3" s="44" t="s">
        <v>13</v>
      </c>
      <c r="G3" s="34" t="s">
        <v>14</v>
      </c>
      <c r="H3" s="34" t="s">
        <v>15</v>
      </c>
      <c r="I3" s="44" t="s">
        <v>16</v>
      </c>
      <c r="J3" s="44" t="s">
        <v>17</v>
      </c>
      <c r="K3" s="80" t="s">
        <v>18</v>
      </c>
      <c r="L3" s="44" t="s">
        <v>19</v>
      </c>
      <c r="M3" s="44" t="s">
        <v>20</v>
      </c>
      <c r="N3" s="44" t="s">
        <v>21</v>
      </c>
      <c r="P3" s="44" t="s">
        <v>22</v>
      </c>
      <c r="Q3" s="44" t="s">
        <v>23</v>
      </c>
      <c r="R3" s="44" t="s">
        <v>24</v>
      </c>
      <c r="S3" s="44" t="s">
        <v>25</v>
      </c>
      <c r="T3" s="44" t="s">
        <v>26</v>
      </c>
      <c r="U3" s="44" t="s">
        <v>27</v>
      </c>
      <c r="V3" s="44" t="s">
        <v>28</v>
      </c>
      <c r="W3" s="34" t="s">
        <v>29</v>
      </c>
    </row>
    <row r="4" ht="25" customHeight="1" spans="1:23">
      <c r="A4" s="66">
        <v>1</v>
      </c>
      <c r="B4" s="66">
        <v>230419</v>
      </c>
      <c r="C4" s="66" t="s">
        <v>30</v>
      </c>
      <c r="D4" s="67">
        <v>79.88</v>
      </c>
      <c r="E4" s="67">
        <v>12.5</v>
      </c>
      <c r="F4" s="67">
        <v>64.4</v>
      </c>
      <c r="G4" s="59">
        <f t="shared" ref="G4:G20" si="0">D4+E4*5%+F4</f>
        <v>144.905</v>
      </c>
      <c r="H4" s="68">
        <f t="shared" ref="H4:H20" si="1">G4*100/144.905</f>
        <v>100</v>
      </c>
      <c r="I4" s="68">
        <v>87.6</v>
      </c>
      <c r="J4" s="68">
        <f t="shared" ref="J4:J20" si="2">H4*60%+I4*40%</f>
        <v>95.04</v>
      </c>
      <c r="K4" s="81" t="s">
        <v>31</v>
      </c>
      <c r="L4" s="73" t="s">
        <v>31</v>
      </c>
      <c r="M4" s="66" t="s">
        <v>32</v>
      </c>
      <c r="N4" s="66"/>
      <c r="P4" s="82" t="s">
        <v>33</v>
      </c>
      <c r="Q4" s="82" t="s">
        <v>34</v>
      </c>
      <c r="R4" s="96"/>
      <c r="S4" s="96"/>
      <c r="T4" s="96"/>
      <c r="U4" s="96"/>
      <c r="V4" s="96"/>
      <c r="W4" s="96"/>
    </row>
    <row r="5" ht="25" customHeight="1" spans="1:23">
      <c r="A5" s="66">
        <v>2</v>
      </c>
      <c r="B5" s="62">
        <v>230350</v>
      </c>
      <c r="C5" s="54" t="s">
        <v>35</v>
      </c>
      <c r="D5" s="69">
        <v>79.42</v>
      </c>
      <c r="E5" s="69">
        <v>10</v>
      </c>
      <c r="F5" s="69">
        <v>12</v>
      </c>
      <c r="G5" s="59">
        <f t="shared" si="0"/>
        <v>91.92</v>
      </c>
      <c r="H5" s="68">
        <f t="shared" si="1"/>
        <v>63.434664090266</v>
      </c>
      <c r="I5" s="83">
        <v>94.5</v>
      </c>
      <c r="J5" s="68">
        <f t="shared" si="2"/>
        <v>75.8607984541596</v>
      </c>
      <c r="K5" s="84" t="s">
        <v>31</v>
      </c>
      <c r="L5" s="62" t="s">
        <v>31</v>
      </c>
      <c r="M5" s="62" t="s">
        <v>32</v>
      </c>
      <c r="N5" s="62" t="s">
        <v>36</v>
      </c>
      <c r="P5" s="64" t="s">
        <v>37</v>
      </c>
      <c r="Q5" s="64"/>
      <c r="R5" s="64"/>
      <c r="S5" s="97"/>
      <c r="T5" s="97"/>
      <c r="U5" s="64" t="s">
        <v>38</v>
      </c>
      <c r="V5" s="64"/>
      <c r="W5" s="62" t="s">
        <v>39</v>
      </c>
    </row>
    <row r="6" ht="25" customHeight="1" spans="1:23">
      <c r="A6" s="66">
        <v>3</v>
      </c>
      <c r="B6" s="62">
        <v>230366</v>
      </c>
      <c r="C6" s="3" t="s">
        <v>40</v>
      </c>
      <c r="D6" s="69">
        <v>80.05</v>
      </c>
      <c r="E6" s="69">
        <v>23</v>
      </c>
      <c r="F6" s="69">
        <v>12.4</v>
      </c>
      <c r="G6" s="59">
        <f t="shared" si="0"/>
        <v>93.6</v>
      </c>
      <c r="H6" s="68">
        <f t="shared" si="1"/>
        <v>64.5940443739001</v>
      </c>
      <c r="I6" s="83">
        <v>91.83</v>
      </c>
      <c r="J6" s="68">
        <f t="shared" si="2"/>
        <v>75.4884266243401</v>
      </c>
      <c r="K6" s="84" t="s">
        <v>32</v>
      </c>
      <c r="L6" s="62" t="s">
        <v>32</v>
      </c>
      <c r="M6" s="62" t="s">
        <v>31</v>
      </c>
      <c r="N6" s="62"/>
      <c r="P6" s="64"/>
      <c r="Q6" s="64"/>
      <c r="R6" s="98" t="s">
        <v>41</v>
      </c>
      <c r="S6" s="98" t="s">
        <v>42</v>
      </c>
      <c r="T6" s="97"/>
      <c r="U6" s="64"/>
      <c r="V6" s="64"/>
      <c r="W6" s="72" t="s">
        <v>43</v>
      </c>
    </row>
    <row r="7" s="57" customFormat="1" ht="25" customHeight="1" spans="1:32">
      <c r="A7" s="66">
        <v>4</v>
      </c>
      <c r="B7" s="59">
        <v>230358</v>
      </c>
      <c r="C7" s="70" t="s">
        <v>44</v>
      </c>
      <c r="D7" s="71">
        <v>79.79</v>
      </c>
      <c r="E7" s="71">
        <v>6</v>
      </c>
      <c r="F7" s="71">
        <v>14</v>
      </c>
      <c r="G7" s="59">
        <f t="shared" si="0"/>
        <v>94.09</v>
      </c>
      <c r="H7" s="68">
        <f t="shared" si="1"/>
        <v>64.9321969566268</v>
      </c>
      <c r="I7" s="68">
        <v>89.6</v>
      </c>
      <c r="J7" s="68">
        <f t="shared" si="2"/>
        <v>74.799318173976</v>
      </c>
      <c r="K7" s="81" t="s">
        <v>32</v>
      </c>
      <c r="L7" s="73" t="s">
        <v>32</v>
      </c>
      <c r="M7" s="59" t="s">
        <v>31</v>
      </c>
      <c r="N7" s="73" t="s">
        <v>36</v>
      </c>
      <c r="P7" s="85" t="s">
        <v>45</v>
      </c>
      <c r="Q7" s="60"/>
      <c r="R7" s="60"/>
      <c r="S7" s="60"/>
      <c r="T7" s="85" t="s">
        <v>46</v>
      </c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</row>
    <row r="8" ht="25" customHeight="1" spans="1:23">
      <c r="A8" s="66">
        <v>5</v>
      </c>
      <c r="B8" s="62">
        <v>230327</v>
      </c>
      <c r="C8" s="3" t="s">
        <v>47</v>
      </c>
      <c r="D8" s="69">
        <v>80.26</v>
      </c>
      <c r="E8" s="69">
        <v>31</v>
      </c>
      <c r="F8" s="69">
        <v>4</v>
      </c>
      <c r="G8" s="59">
        <f t="shared" si="0"/>
        <v>85.81</v>
      </c>
      <c r="H8" s="68">
        <f t="shared" si="1"/>
        <v>59.2181084158587</v>
      </c>
      <c r="I8" s="86">
        <v>91.17</v>
      </c>
      <c r="J8" s="68">
        <f t="shared" si="2"/>
        <v>71.9988650495152</v>
      </c>
      <c r="K8" s="87" t="s">
        <v>31</v>
      </c>
      <c r="L8" s="88" t="s">
        <v>36</v>
      </c>
      <c r="M8" s="88" t="s">
        <v>32</v>
      </c>
      <c r="N8" s="88" t="s">
        <v>31</v>
      </c>
      <c r="P8" s="89"/>
      <c r="Q8" s="89"/>
      <c r="R8" s="89"/>
      <c r="S8" s="88" t="s">
        <v>48</v>
      </c>
      <c r="T8" s="98" t="s">
        <v>49</v>
      </c>
      <c r="U8" s="89"/>
      <c r="V8" s="89"/>
      <c r="W8" s="98" t="s">
        <v>50</v>
      </c>
    </row>
    <row r="9" ht="25" customHeight="1" spans="1:32">
      <c r="A9" s="66">
        <v>6</v>
      </c>
      <c r="B9" s="66">
        <v>230359</v>
      </c>
      <c r="C9" s="66" t="s">
        <v>51</v>
      </c>
      <c r="D9" s="67">
        <v>83.95</v>
      </c>
      <c r="E9" s="67">
        <v>0</v>
      </c>
      <c r="F9" s="67">
        <v>0</v>
      </c>
      <c r="G9" s="59">
        <f t="shared" si="0"/>
        <v>83.95</v>
      </c>
      <c r="H9" s="68">
        <f t="shared" si="1"/>
        <v>57.9345088161209</v>
      </c>
      <c r="I9" s="68">
        <v>93</v>
      </c>
      <c r="J9" s="68">
        <f t="shared" si="2"/>
        <v>71.9607052896725</v>
      </c>
      <c r="K9" s="90" t="s">
        <v>31</v>
      </c>
      <c r="L9" s="66" t="s">
        <v>31</v>
      </c>
      <c r="M9" s="66" t="s">
        <v>32</v>
      </c>
      <c r="N9" s="66" t="s">
        <v>36</v>
      </c>
      <c r="P9" s="91"/>
      <c r="Q9" s="96"/>
      <c r="R9" s="96"/>
      <c r="S9" s="96"/>
      <c r="T9" s="96"/>
      <c r="U9" s="96"/>
      <c r="V9" s="96"/>
      <c r="W9" s="96" t="s">
        <v>52</v>
      </c>
      <c r="X9" s="99"/>
      <c r="Y9" s="99"/>
      <c r="Z9" s="99"/>
      <c r="AA9" s="99"/>
      <c r="AB9" s="99"/>
      <c r="AC9" s="99"/>
      <c r="AD9" s="99"/>
      <c r="AE9" s="99"/>
      <c r="AF9" s="99"/>
    </row>
    <row r="10" ht="25" customHeight="1" spans="1:32">
      <c r="A10" s="66">
        <v>7</v>
      </c>
      <c r="B10" s="62">
        <v>230345</v>
      </c>
      <c r="C10" s="3" t="s">
        <v>53</v>
      </c>
      <c r="D10" s="69">
        <v>80</v>
      </c>
      <c r="E10" s="69">
        <v>37</v>
      </c>
      <c r="F10" s="67">
        <v>3.2</v>
      </c>
      <c r="G10" s="59">
        <f t="shared" si="0"/>
        <v>85.05</v>
      </c>
      <c r="H10" s="68">
        <f t="shared" si="1"/>
        <v>58.6936268589766</v>
      </c>
      <c r="I10" s="83">
        <v>90</v>
      </c>
      <c r="J10" s="68">
        <f t="shared" si="2"/>
        <v>71.2161761153859</v>
      </c>
      <c r="K10" s="84" t="s">
        <v>31</v>
      </c>
      <c r="L10" s="62" t="s">
        <v>31</v>
      </c>
      <c r="M10" s="62" t="s">
        <v>32</v>
      </c>
      <c r="N10" s="62" t="s">
        <v>36</v>
      </c>
      <c r="P10" s="62"/>
      <c r="Q10" s="62"/>
      <c r="R10" s="62"/>
      <c r="S10" s="62"/>
      <c r="T10" s="62"/>
      <c r="U10" s="62"/>
      <c r="V10" s="100" t="s">
        <v>54</v>
      </c>
      <c r="W10" s="101" t="s">
        <v>55</v>
      </c>
      <c r="X10" s="102"/>
      <c r="Y10" s="102"/>
      <c r="Z10" s="102"/>
      <c r="AA10" s="102"/>
      <c r="AB10" s="102"/>
      <c r="AC10" s="102"/>
      <c r="AD10" s="102"/>
      <c r="AE10" s="102"/>
      <c r="AF10" s="102"/>
    </row>
    <row r="11" ht="25" customHeight="1" spans="1:23">
      <c r="A11" s="66">
        <v>8</v>
      </c>
      <c r="B11" s="62">
        <v>230310</v>
      </c>
      <c r="C11" s="72" t="s">
        <v>56</v>
      </c>
      <c r="D11" s="69">
        <v>78.95</v>
      </c>
      <c r="E11" s="62">
        <v>0</v>
      </c>
      <c r="F11" s="69">
        <v>7.2</v>
      </c>
      <c r="G11" s="59">
        <f t="shared" si="0"/>
        <v>86.15</v>
      </c>
      <c r="H11" s="68">
        <f t="shared" si="1"/>
        <v>59.4527449018322</v>
      </c>
      <c r="I11" s="92">
        <v>88.8</v>
      </c>
      <c r="J11" s="68">
        <f t="shared" si="2"/>
        <v>71.1916469410993</v>
      </c>
      <c r="K11" s="93" t="s">
        <v>31</v>
      </c>
      <c r="L11" s="72" t="s">
        <v>31</v>
      </c>
      <c r="M11" s="72" t="s">
        <v>32</v>
      </c>
      <c r="N11" s="62"/>
      <c r="P11" s="72" t="s">
        <v>57</v>
      </c>
      <c r="Q11" s="72" t="s">
        <v>57</v>
      </c>
      <c r="R11" s="88"/>
      <c r="S11" s="88" t="s">
        <v>58</v>
      </c>
      <c r="T11" s="88" t="s">
        <v>59</v>
      </c>
      <c r="U11" s="72" t="s">
        <v>57</v>
      </c>
      <c r="V11" s="88" t="s">
        <v>60</v>
      </c>
      <c r="W11" s="89"/>
    </row>
    <row r="12" ht="25" customHeight="1" spans="1:23">
      <c r="A12" s="66">
        <v>9</v>
      </c>
      <c r="B12" s="59">
        <v>230394</v>
      </c>
      <c r="C12" s="73" t="s">
        <v>61</v>
      </c>
      <c r="D12" s="71">
        <v>84.26</v>
      </c>
      <c r="E12" s="71">
        <v>14</v>
      </c>
      <c r="F12" s="59">
        <v>0</v>
      </c>
      <c r="G12" s="59">
        <f t="shared" si="0"/>
        <v>84.96</v>
      </c>
      <c r="H12" s="68">
        <f t="shared" si="1"/>
        <v>58.6315172009247</v>
      </c>
      <c r="I12" s="68">
        <v>89.8</v>
      </c>
      <c r="J12" s="68">
        <f t="shared" si="2"/>
        <v>71.0989103205548</v>
      </c>
      <c r="K12" s="81" t="s">
        <v>31</v>
      </c>
      <c r="L12" s="73" t="s">
        <v>31</v>
      </c>
      <c r="M12" s="73" t="s">
        <v>32</v>
      </c>
      <c r="N12" s="59"/>
      <c r="W12" s="85" t="s">
        <v>62</v>
      </c>
    </row>
    <row r="13" ht="25" customHeight="1" spans="1:23">
      <c r="A13" s="66">
        <v>10</v>
      </c>
      <c r="B13" s="62">
        <v>230450</v>
      </c>
      <c r="C13" s="72" t="s">
        <v>63</v>
      </c>
      <c r="D13" s="69">
        <v>77.41</v>
      </c>
      <c r="E13" s="69">
        <v>15</v>
      </c>
      <c r="F13" s="69">
        <v>8.4</v>
      </c>
      <c r="G13" s="59">
        <f t="shared" si="0"/>
        <v>86.56</v>
      </c>
      <c r="H13" s="68">
        <f t="shared" si="1"/>
        <v>59.7356888996239</v>
      </c>
      <c r="I13" s="92">
        <v>87.8</v>
      </c>
      <c r="J13" s="68">
        <f t="shared" si="2"/>
        <v>70.9614133397743</v>
      </c>
      <c r="K13" s="93" t="s">
        <v>31</v>
      </c>
      <c r="L13" s="72" t="s">
        <v>31</v>
      </c>
      <c r="M13" s="62"/>
      <c r="N13" s="62"/>
      <c r="P13" s="72" t="s">
        <v>57</v>
      </c>
      <c r="Q13" s="72" t="s">
        <v>57</v>
      </c>
      <c r="R13" s="88" t="s">
        <v>64</v>
      </c>
      <c r="S13" s="88" t="s">
        <v>65</v>
      </c>
      <c r="T13" s="88" t="s">
        <v>66</v>
      </c>
      <c r="U13" s="72" t="s">
        <v>57</v>
      </c>
      <c r="V13" s="88" t="s">
        <v>67</v>
      </c>
      <c r="W13" s="89"/>
    </row>
    <row r="14" s="58" customFormat="1" ht="25" customHeight="1" spans="1:32">
      <c r="A14" s="74">
        <v>11</v>
      </c>
      <c r="B14" s="74">
        <v>230341</v>
      </c>
      <c r="C14" s="74" t="s">
        <v>68</v>
      </c>
      <c r="D14" s="75">
        <v>81.47</v>
      </c>
      <c r="E14" s="75">
        <v>3</v>
      </c>
      <c r="F14" s="75">
        <v>6</v>
      </c>
      <c r="G14" s="76">
        <f t="shared" si="0"/>
        <v>87.62</v>
      </c>
      <c r="H14" s="77">
        <f t="shared" si="1"/>
        <v>60.4672026500121</v>
      </c>
      <c r="I14" s="77">
        <v>86.6</v>
      </c>
      <c r="J14" s="77">
        <f t="shared" si="2"/>
        <v>70.9203215900072</v>
      </c>
      <c r="K14" s="94" t="s">
        <v>36</v>
      </c>
      <c r="L14" s="74" t="s">
        <v>36</v>
      </c>
      <c r="M14" s="74" t="s">
        <v>31</v>
      </c>
      <c r="N14" s="74"/>
      <c r="P14" s="95"/>
      <c r="Q14" s="95"/>
      <c r="R14" s="95"/>
      <c r="S14" s="95"/>
      <c r="T14" s="103" t="s">
        <v>69</v>
      </c>
      <c r="U14" s="104"/>
      <c r="V14" s="104"/>
      <c r="W14" s="104"/>
      <c r="X14" s="105"/>
      <c r="Y14" s="105"/>
      <c r="Z14" s="105"/>
      <c r="AA14" s="105"/>
      <c r="AB14" s="105"/>
      <c r="AC14" s="105"/>
      <c r="AD14" s="105"/>
      <c r="AE14" s="105"/>
      <c r="AF14" s="105"/>
    </row>
    <row r="15" ht="25" customHeight="1" spans="1:20">
      <c r="A15" s="66">
        <v>12</v>
      </c>
      <c r="B15" s="59">
        <v>230364</v>
      </c>
      <c r="C15" s="73" t="s">
        <v>70</v>
      </c>
      <c r="D15" s="71">
        <v>79.47</v>
      </c>
      <c r="E15" s="71">
        <v>6</v>
      </c>
      <c r="F15" s="71">
        <v>6</v>
      </c>
      <c r="G15" s="59">
        <f t="shared" si="0"/>
        <v>85.77</v>
      </c>
      <c r="H15" s="68">
        <f t="shared" si="1"/>
        <v>59.1905041233912</v>
      </c>
      <c r="I15" s="68">
        <v>87.8</v>
      </c>
      <c r="J15" s="68">
        <f t="shared" si="2"/>
        <v>70.6343024740347</v>
      </c>
      <c r="L15" s="73" t="s">
        <v>31</v>
      </c>
      <c r="M15" s="73" t="s">
        <v>32</v>
      </c>
      <c r="N15" s="59"/>
      <c r="T15" s="85" t="s">
        <v>71</v>
      </c>
    </row>
    <row r="16" ht="25" customHeight="1" spans="1:23">
      <c r="A16" s="66">
        <v>13</v>
      </c>
      <c r="B16" s="62">
        <v>230343</v>
      </c>
      <c r="C16" s="54" t="s">
        <v>72</v>
      </c>
      <c r="D16" s="69">
        <v>83.11</v>
      </c>
      <c r="E16" s="62">
        <v>0</v>
      </c>
      <c r="F16" s="62">
        <v>0</v>
      </c>
      <c r="G16" s="59">
        <f t="shared" si="0"/>
        <v>83.11</v>
      </c>
      <c r="H16" s="68">
        <f t="shared" si="1"/>
        <v>57.3548186743039</v>
      </c>
      <c r="I16" s="83">
        <v>89.67</v>
      </c>
      <c r="J16" s="68">
        <f t="shared" si="2"/>
        <v>70.2808912045823</v>
      </c>
      <c r="K16" s="62"/>
      <c r="L16" s="62" t="s">
        <v>31</v>
      </c>
      <c r="M16" s="62" t="s">
        <v>32</v>
      </c>
      <c r="N16" s="62"/>
      <c r="P16" s="89"/>
      <c r="Q16" s="89"/>
      <c r="R16" s="89"/>
      <c r="S16" s="89"/>
      <c r="T16" s="89"/>
      <c r="U16" s="89"/>
      <c r="V16" s="89"/>
      <c r="W16" s="89"/>
    </row>
    <row r="17" ht="25" customHeight="1" spans="1:12">
      <c r="A17" s="66">
        <v>14</v>
      </c>
      <c r="B17" s="59">
        <v>230323</v>
      </c>
      <c r="C17" s="73" t="s">
        <v>73</v>
      </c>
      <c r="D17" s="71">
        <v>83.16</v>
      </c>
      <c r="E17" s="71">
        <v>9</v>
      </c>
      <c r="F17" s="59">
        <v>0</v>
      </c>
      <c r="G17" s="59">
        <f t="shared" si="0"/>
        <v>83.61</v>
      </c>
      <c r="H17" s="68">
        <f t="shared" si="1"/>
        <v>57.6998723301473</v>
      </c>
      <c r="I17" s="68">
        <v>88</v>
      </c>
      <c r="J17" s="68">
        <f t="shared" si="2"/>
        <v>69.8199233980884</v>
      </c>
      <c r="L17" s="73" t="s">
        <v>31</v>
      </c>
    </row>
    <row r="18" ht="25" customHeight="1" spans="1:19">
      <c r="A18" s="66">
        <v>15</v>
      </c>
      <c r="B18" s="59">
        <v>230362</v>
      </c>
      <c r="C18" s="73" t="s">
        <v>74</v>
      </c>
      <c r="D18" s="71">
        <v>78.95</v>
      </c>
      <c r="E18" s="59">
        <v>0</v>
      </c>
      <c r="F18" s="59"/>
      <c r="G18" s="59">
        <f t="shared" si="0"/>
        <v>78.95</v>
      </c>
      <c r="H18" s="68">
        <f t="shared" si="1"/>
        <v>54.4839722576861</v>
      </c>
      <c r="I18" s="68">
        <v>89</v>
      </c>
      <c r="J18" s="68">
        <f t="shared" si="2"/>
        <v>68.2903833546116</v>
      </c>
      <c r="L18" s="73" t="s">
        <v>31</v>
      </c>
      <c r="M18" s="73" t="s">
        <v>32</v>
      </c>
      <c r="N18" s="66" t="s">
        <v>36</v>
      </c>
      <c r="S18" s="85" t="s">
        <v>75</v>
      </c>
    </row>
    <row r="19" ht="25" customHeight="1" spans="1:23">
      <c r="A19" s="66">
        <v>16</v>
      </c>
      <c r="B19" s="59">
        <v>230309</v>
      </c>
      <c r="C19" s="73" t="s">
        <v>76</v>
      </c>
      <c r="D19" s="71">
        <v>79.58</v>
      </c>
      <c r="E19" s="71">
        <v>10</v>
      </c>
      <c r="F19" s="59">
        <v>0</v>
      </c>
      <c r="G19" s="59">
        <f t="shared" si="0"/>
        <v>80.08</v>
      </c>
      <c r="H19" s="68">
        <f t="shared" si="1"/>
        <v>55.2637935198923</v>
      </c>
      <c r="I19" s="68">
        <v>87.4</v>
      </c>
      <c r="J19" s="68">
        <f t="shared" si="2"/>
        <v>68.1182761119354</v>
      </c>
      <c r="L19" s="73" t="s">
        <v>31</v>
      </c>
      <c r="M19" s="73" t="s">
        <v>32</v>
      </c>
      <c r="N19" s="59"/>
      <c r="W19" s="85" t="s">
        <v>77</v>
      </c>
    </row>
    <row r="20" ht="25" customHeight="1" spans="1:13">
      <c r="A20" s="66">
        <v>17</v>
      </c>
      <c r="B20" s="59">
        <v>230436</v>
      </c>
      <c r="C20" s="73" t="s">
        <v>78</v>
      </c>
      <c r="D20" s="71">
        <v>80.44</v>
      </c>
      <c r="E20" s="71">
        <v>8</v>
      </c>
      <c r="F20" s="59">
        <v>0</v>
      </c>
      <c r="G20" s="59">
        <f t="shared" si="0"/>
        <v>80.84</v>
      </c>
      <c r="H20" s="68">
        <f t="shared" si="1"/>
        <v>55.7882750767744</v>
      </c>
      <c r="I20" s="68">
        <v>83.8</v>
      </c>
      <c r="J20" s="68">
        <f t="shared" si="2"/>
        <v>66.9929650460647</v>
      </c>
      <c r="L20" s="73" t="s">
        <v>31</v>
      </c>
      <c r="M20" s="73" t="s">
        <v>32</v>
      </c>
    </row>
    <row r="31" spans="22:22">
      <c r="V31" s="106"/>
    </row>
  </sheetData>
  <sortState ref="A3:AF20">
    <sortCondition ref="J3:J20" descending="1"/>
  </sortState>
  <mergeCells count="2">
    <mergeCell ref="P2:R2"/>
    <mergeCell ref="A1:A2"/>
  </mergeCells>
  <pageMargins left="0.698611" right="0.698611" top="0.75" bottom="0.75" header="0.3" footer="0.3"/>
  <pageSetup paperSize="9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"/>
  <sheetViews>
    <sheetView topLeftCell="A5" workbookViewId="0">
      <selection activeCell="A11" sqref="$A11:$XFD11"/>
    </sheetView>
  </sheetViews>
  <sheetFormatPr defaultColWidth="9" defaultRowHeight="14.4"/>
  <cols>
    <col min="1" max="4" width="9" style="5"/>
    <col min="5" max="5" width="11.1111111111111" style="5" customWidth="1"/>
    <col min="6" max="6" width="9" style="5"/>
    <col min="7" max="10" width="18.3333333333333" style="5" customWidth="1"/>
    <col min="11" max="11" width="30.1111111111111" style="5" customWidth="1"/>
    <col min="12" max="12" width="24.1111111111111" style="5" customWidth="1"/>
    <col min="13" max="13" width="17.4444444444444" style="5" customWidth="1"/>
    <col min="14" max="14" width="9" style="5"/>
    <col min="15" max="15" width="30.1111111111111" style="5" customWidth="1"/>
    <col min="16" max="16" width="26.5555555555556" style="5" customWidth="1"/>
    <col min="17" max="17" width="28.2222222222222" style="5" customWidth="1"/>
    <col min="18" max="18" width="15.7777777777778" style="5" customWidth="1"/>
    <col min="19" max="19" width="15" style="5" customWidth="1"/>
    <col min="20" max="20" width="20.6666666666667" style="5" customWidth="1"/>
    <col min="21" max="21" width="19.4444444444444" style="5" customWidth="1"/>
    <col min="22" max="16383" width="9" style="5"/>
    <col min="16384" max="16384" width="9" style="32"/>
  </cols>
  <sheetData>
    <row r="1" s="1" customFormat="1" ht="83" customHeight="1" spans="1:22">
      <c r="A1" s="33" t="s">
        <v>8</v>
      </c>
      <c r="B1" s="33" t="s">
        <v>9</v>
      </c>
      <c r="C1" s="33" t="s">
        <v>10</v>
      </c>
      <c r="D1" s="33" t="s">
        <v>11</v>
      </c>
      <c r="E1" s="33" t="s">
        <v>12</v>
      </c>
      <c r="F1" s="33" t="s">
        <v>13</v>
      </c>
      <c r="G1" s="34" t="s">
        <v>14</v>
      </c>
      <c r="H1" s="34" t="s">
        <v>15</v>
      </c>
      <c r="I1" s="44" t="s">
        <v>16</v>
      </c>
      <c r="J1" s="44" t="s">
        <v>17</v>
      </c>
      <c r="K1" s="33" t="s">
        <v>18</v>
      </c>
      <c r="L1" s="33" t="s">
        <v>19</v>
      </c>
      <c r="M1" s="33" t="s">
        <v>20</v>
      </c>
      <c r="N1" s="33" t="s">
        <v>21</v>
      </c>
      <c r="O1" s="33" t="s">
        <v>22</v>
      </c>
      <c r="P1" s="33" t="s">
        <v>23</v>
      </c>
      <c r="Q1" s="33" t="s">
        <v>24</v>
      </c>
      <c r="R1" s="33" t="s">
        <v>25</v>
      </c>
      <c r="S1" s="33" t="s">
        <v>26</v>
      </c>
      <c r="T1" s="33" t="s">
        <v>27</v>
      </c>
      <c r="U1" s="33" t="s">
        <v>28</v>
      </c>
      <c r="V1" s="33" t="s">
        <v>29</v>
      </c>
    </row>
    <row r="2" s="2" customFormat="1" ht="100.95" hidden="1" customHeight="1" spans="1:21">
      <c r="A2" s="1" t="s">
        <v>0</v>
      </c>
      <c r="K2" s="45"/>
      <c r="O2" s="16" t="s">
        <v>1</v>
      </c>
      <c r="P2" s="2" t="s">
        <v>2</v>
      </c>
      <c r="Q2" s="16" t="s">
        <v>3</v>
      </c>
      <c r="R2" s="2" t="s">
        <v>4</v>
      </c>
      <c r="S2" s="2" t="s">
        <v>4</v>
      </c>
      <c r="T2" s="16" t="s">
        <v>5</v>
      </c>
      <c r="U2" s="16" t="s">
        <v>6</v>
      </c>
    </row>
    <row r="3" s="2" customFormat="1" ht="49.05" hidden="1" customHeight="1" spans="1:17">
      <c r="A3" s="1"/>
      <c r="K3" s="46"/>
      <c r="O3" s="17" t="s">
        <v>7</v>
      </c>
      <c r="P3" s="1"/>
      <c r="Q3" s="1"/>
    </row>
    <row r="4" s="3" customFormat="1" ht="202.05" hidden="1" customHeight="1" spans="1:21">
      <c r="A4" s="3">
        <v>1</v>
      </c>
      <c r="B4" s="3" t="s">
        <v>79</v>
      </c>
      <c r="C4" s="3" t="s">
        <v>80</v>
      </c>
      <c r="D4" s="3">
        <v>82</v>
      </c>
      <c r="E4" s="3">
        <v>35</v>
      </c>
      <c r="F4" s="3">
        <f>4+20</f>
        <v>24</v>
      </c>
      <c r="K4" s="47"/>
      <c r="O4" s="48" t="s">
        <v>81</v>
      </c>
      <c r="P4" s="48" t="s">
        <v>82</v>
      </c>
      <c r="Q4" s="48" t="s">
        <v>83</v>
      </c>
      <c r="R4" s="16" t="s">
        <v>84</v>
      </c>
      <c r="S4" s="16" t="s">
        <v>85</v>
      </c>
      <c r="T4" s="48" t="s">
        <v>86</v>
      </c>
      <c r="U4" s="48" t="s">
        <v>87</v>
      </c>
    </row>
    <row r="5" s="5" customFormat="1" ht="21" customHeight="1" spans="1:12">
      <c r="A5" s="3">
        <v>2</v>
      </c>
      <c r="B5" s="5">
        <v>220292</v>
      </c>
      <c r="C5" s="5" t="s">
        <v>88</v>
      </c>
      <c r="D5" s="35">
        <v>81.75</v>
      </c>
      <c r="G5" s="36">
        <f>D5+F5+E5*5%</f>
        <v>81.75</v>
      </c>
      <c r="H5" s="36">
        <f>G5*100/90.8</f>
        <v>90.0330396475771</v>
      </c>
      <c r="I5" s="36">
        <v>92.67</v>
      </c>
      <c r="J5" s="36">
        <f>H5*60%+I5*40%</f>
        <v>91.0878237885463</v>
      </c>
      <c r="L5" s="49" t="s">
        <v>31</v>
      </c>
    </row>
    <row r="6" s="3" customFormat="1" ht="144" spans="1:22">
      <c r="A6" s="3">
        <v>3</v>
      </c>
      <c r="B6" s="3">
        <v>240380</v>
      </c>
      <c r="C6" s="3" t="s">
        <v>89</v>
      </c>
      <c r="D6" s="37">
        <v>84.08</v>
      </c>
      <c r="E6" s="38">
        <v>0</v>
      </c>
      <c r="F6" s="3">
        <v>0</v>
      </c>
      <c r="G6" s="36">
        <f>D6+F6+E6*5%</f>
        <v>84.08</v>
      </c>
      <c r="H6" s="36">
        <f t="shared" ref="H6:H12" si="0">G6*100/90.8</f>
        <v>92.5991189427313</v>
      </c>
      <c r="I6" s="36">
        <v>89.33</v>
      </c>
      <c r="J6" s="36">
        <f t="shared" ref="J6:J12" si="1">H6*60%+I6*40%</f>
        <v>91.2914713656388</v>
      </c>
      <c r="L6" s="49" t="s">
        <v>31</v>
      </c>
      <c r="M6" s="49" t="s">
        <v>36</v>
      </c>
      <c r="V6" s="48" t="s">
        <v>90</v>
      </c>
    </row>
    <row r="7" s="5" customFormat="1" ht="21" customHeight="1" spans="1:12">
      <c r="A7" s="3">
        <v>4</v>
      </c>
      <c r="B7" s="3">
        <v>240400</v>
      </c>
      <c r="C7" s="3" t="s">
        <v>91</v>
      </c>
      <c r="D7" s="37">
        <v>82.82</v>
      </c>
      <c r="E7" s="3">
        <v>0</v>
      </c>
      <c r="F7" s="3">
        <v>0</v>
      </c>
      <c r="G7" s="36">
        <f t="shared" ref="G6:G12" si="2">D7+F7+E7*5%</f>
        <v>82.82</v>
      </c>
      <c r="H7" s="36">
        <f t="shared" si="0"/>
        <v>91.2114537444934</v>
      </c>
      <c r="I7" s="36">
        <v>88.17</v>
      </c>
      <c r="J7" s="36">
        <f t="shared" si="1"/>
        <v>89.994872246696</v>
      </c>
      <c r="L7" s="49" t="s">
        <v>31</v>
      </c>
    </row>
    <row r="8" s="4" customFormat="1" ht="58.95" customHeight="1" spans="1:22">
      <c r="A8" s="4">
        <v>5</v>
      </c>
      <c r="B8" s="4">
        <v>220302</v>
      </c>
      <c r="C8" s="4" t="s">
        <v>92</v>
      </c>
      <c r="D8" s="39">
        <v>85.55</v>
      </c>
      <c r="E8" s="39">
        <v>2</v>
      </c>
      <c r="F8" s="39">
        <v>4</v>
      </c>
      <c r="G8" s="40">
        <f t="shared" si="2"/>
        <v>89.65</v>
      </c>
      <c r="H8" s="40">
        <f t="shared" si="0"/>
        <v>98.7334801762115</v>
      </c>
      <c r="I8" s="50">
        <v>94.5</v>
      </c>
      <c r="J8" s="40">
        <f t="shared" si="1"/>
        <v>97.0400881057269</v>
      </c>
      <c r="K8" s="4" t="s">
        <v>31</v>
      </c>
      <c r="L8" s="4" t="s">
        <v>31</v>
      </c>
      <c r="M8" s="4" t="s">
        <v>36</v>
      </c>
      <c r="O8" s="4" t="s">
        <v>57</v>
      </c>
      <c r="P8" s="4" t="s">
        <v>57</v>
      </c>
      <c r="Q8" s="4" t="s">
        <v>57</v>
      </c>
      <c r="R8" s="53" t="s">
        <v>93</v>
      </c>
      <c r="T8" s="4" t="s">
        <v>57</v>
      </c>
      <c r="U8" s="4" t="s">
        <v>57</v>
      </c>
      <c r="V8" s="53" t="s">
        <v>94</v>
      </c>
    </row>
    <row r="9" s="3" customFormat="1" ht="93.6" customHeight="1" spans="1:22">
      <c r="A9" s="3">
        <v>6</v>
      </c>
      <c r="B9" s="3">
        <v>240366</v>
      </c>
      <c r="C9" s="3" t="s">
        <v>95</v>
      </c>
      <c r="D9" s="37">
        <v>83.75</v>
      </c>
      <c r="E9" s="41">
        <v>3</v>
      </c>
      <c r="F9" s="38">
        <v>6</v>
      </c>
      <c r="G9" s="36">
        <f t="shared" si="2"/>
        <v>89.9</v>
      </c>
      <c r="H9" s="36">
        <f t="shared" si="0"/>
        <v>99.0088105726872</v>
      </c>
      <c r="I9" s="51">
        <v>91</v>
      </c>
      <c r="J9" s="36">
        <f t="shared" si="1"/>
        <v>95.8052863436123</v>
      </c>
      <c r="L9" s="3" t="s">
        <v>31</v>
      </c>
      <c r="M9" s="3" t="s">
        <v>57</v>
      </c>
      <c r="N9" s="3" t="s">
        <v>57</v>
      </c>
      <c r="O9" s="3" t="s">
        <v>57</v>
      </c>
      <c r="P9" s="3" t="s">
        <v>57</v>
      </c>
      <c r="Q9" s="3" t="s">
        <v>57</v>
      </c>
      <c r="R9" s="48" t="s">
        <v>96</v>
      </c>
      <c r="S9" s="48" t="s">
        <v>97</v>
      </c>
      <c r="T9" s="3" t="s">
        <v>57</v>
      </c>
      <c r="U9" s="48" t="s">
        <v>98</v>
      </c>
      <c r="V9" s="54" t="s">
        <v>99</v>
      </c>
    </row>
    <row r="10" s="3" customFormat="1" ht="115.5" customHeight="1" spans="1:22">
      <c r="A10" s="3">
        <v>7</v>
      </c>
      <c r="B10" s="3">
        <v>230404</v>
      </c>
      <c r="C10" s="3" t="s">
        <v>100</v>
      </c>
      <c r="D10" s="37">
        <v>83.5</v>
      </c>
      <c r="E10" s="38">
        <v>0</v>
      </c>
      <c r="F10" s="37">
        <v>4</v>
      </c>
      <c r="G10" s="36">
        <f t="shared" si="2"/>
        <v>87.5</v>
      </c>
      <c r="H10" s="36">
        <f t="shared" si="0"/>
        <v>96.3656387665198</v>
      </c>
      <c r="I10" s="52">
        <v>88.83</v>
      </c>
      <c r="J10" s="36">
        <f t="shared" si="1"/>
        <v>93.3513832599119</v>
      </c>
      <c r="L10" s="1" t="s">
        <v>31</v>
      </c>
      <c r="M10" s="1" t="s">
        <v>36</v>
      </c>
      <c r="N10" s="3" t="s">
        <v>57</v>
      </c>
      <c r="O10" s="3" t="s">
        <v>57</v>
      </c>
      <c r="P10" s="3" t="s">
        <v>57</v>
      </c>
      <c r="Q10" s="3" t="s">
        <v>57</v>
      </c>
      <c r="R10" s="48" t="s">
        <v>101</v>
      </c>
      <c r="S10" s="3" t="s">
        <v>57</v>
      </c>
      <c r="T10" s="3" t="s">
        <v>57</v>
      </c>
      <c r="U10" s="3" t="s">
        <v>57</v>
      </c>
      <c r="V10" s="48" t="s">
        <v>102</v>
      </c>
    </row>
    <row r="11" s="4" customFormat="1" ht="63" customHeight="1" spans="1:22">
      <c r="A11" s="4">
        <v>8</v>
      </c>
      <c r="B11" s="4">
        <v>240397</v>
      </c>
      <c r="C11" s="4" t="s">
        <v>103</v>
      </c>
      <c r="D11" s="39">
        <v>84</v>
      </c>
      <c r="E11" s="42">
        <v>0</v>
      </c>
      <c r="F11" s="39">
        <v>6.8</v>
      </c>
      <c r="G11" s="40">
        <f t="shared" si="2"/>
        <v>90.8</v>
      </c>
      <c r="H11" s="40">
        <f t="shared" si="0"/>
        <v>100</v>
      </c>
      <c r="I11" s="50">
        <v>94</v>
      </c>
      <c r="J11" s="40">
        <f t="shared" si="1"/>
        <v>97.6</v>
      </c>
      <c r="K11" s="4" t="s">
        <v>31</v>
      </c>
      <c r="L11" s="4" t="s">
        <v>31</v>
      </c>
      <c r="M11" s="4" t="s">
        <v>57</v>
      </c>
      <c r="N11" s="4" t="s">
        <v>57</v>
      </c>
      <c r="O11" s="4" t="s">
        <v>57</v>
      </c>
      <c r="P11" s="4" t="s">
        <v>57</v>
      </c>
      <c r="Q11" s="4" t="s">
        <v>57</v>
      </c>
      <c r="R11" s="53" t="s">
        <v>104</v>
      </c>
      <c r="S11" s="4" t="s">
        <v>57</v>
      </c>
      <c r="T11" s="4" t="s">
        <v>57</v>
      </c>
      <c r="U11" s="53" t="s">
        <v>105</v>
      </c>
      <c r="V11" s="53" t="s">
        <v>106</v>
      </c>
    </row>
    <row r="12" s="3" customFormat="1" ht="202.05" customHeight="1" spans="1:22">
      <c r="A12" s="3">
        <v>9</v>
      </c>
      <c r="B12" s="3">
        <v>240466</v>
      </c>
      <c r="C12" s="3" t="s">
        <v>107</v>
      </c>
      <c r="D12" s="37">
        <v>88.14</v>
      </c>
      <c r="E12" s="43">
        <v>5</v>
      </c>
      <c r="F12" s="37">
        <f>0</f>
        <v>0</v>
      </c>
      <c r="G12" s="36">
        <f t="shared" si="2"/>
        <v>88.39</v>
      </c>
      <c r="H12" s="36">
        <f t="shared" si="0"/>
        <v>97.3458149779736</v>
      </c>
      <c r="I12" s="52">
        <v>88</v>
      </c>
      <c r="J12" s="36">
        <f t="shared" si="1"/>
        <v>93.6074889867841</v>
      </c>
      <c r="L12" s="1" t="s">
        <v>31</v>
      </c>
      <c r="M12" s="3" t="s">
        <v>57</v>
      </c>
      <c r="N12" s="3" t="s">
        <v>57</v>
      </c>
      <c r="O12" s="3" t="s">
        <v>57</v>
      </c>
      <c r="P12" s="3" t="s">
        <v>57</v>
      </c>
      <c r="Q12" s="3" t="s">
        <v>57</v>
      </c>
      <c r="R12" s="3" t="s">
        <v>57</v>
      </c>
      <c r="S12" s="3" t="s">
        <v>57</v>
      </c>
      <c r="T12" s="3" t="s">
        <v>57</v>
      </c>
      <c r="U12" s="3" t="s">
        <v>57</v>
      </c>
      <c r="V12" s="54" t="s">
        <v>108</v>
      </c>
    </row>
    <row r="18" s="5" customFormat="1" spans="16:17">
      <c r="P18" s="2"/>
      <c r="Q18" s="2"/>
    </row>
    <row r="34" s="5" customFormat="1" spans="21:21">
      <c r="U34" s="2"/>
    </row>
  </sheetData>
  <mergeCells count="2">
    <mergeCell ref="O3:Q3"/>
    <mergeCell ref="A2:A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workbookViewId="0">
      <selection activeCell="A5" sqref="$A5:$XFD6"/>
    </sheetView>
  </sheetViews>
  <sheetFormatPr defaultColWidth="8.72222222222222" defaultRowHeight="14.4" outlineLevelRow="6"/>
  <cols>
    <col min="1" max="7" width="8.72222222222222" style="6"/>
    <col min="8" max="8" width="22.2222222222222" style="6" customWidth="1"/>
    <col min="9" max="9" width="8.72222222222222" style="6"/>
    <col min="10" max="10" width="12.8888888888889" style="6"/>
    <col min="11" max="11" width="20.7777777777778" style="6" customWidth="1"/>
    <col min="12" max="15" width="8.72222222222222" style="6"/>
    <col min="16" max="16" width="80.4537037037037" style="6" customWidth="1"/>
    <col min="17" max="17" width="41.3611111111111" style="6" customWidth="1"/>
    <col min="18" max="18" width="41.4537037037037" style="6" customWidth="1"/>
    <col min="19" max="16383" width="8.72222222222222" style="6"/>
  </cols>
  <sheetData>
    <row r="1" s="1" customFormat="1" ht="72" customHeight="1" spans="1:23">
      <c r="A1" s="7" t="s">
        <v>8</v>
      </c>
      <c r="B1" s="7" t="s">
        <v>9</v>
      </c>
      <c r="C1" s="7" t="s">
        <v>10</v>
      </c>
      <c r="D1" s="7" t="s">
        <v>11</v>
      </c>
      <c r="E1" s="7" t="s">
        <v>12</v>
      </c>
      <c r="F1" s="7" t="s">
        <v>13</v>
      </c>
      <c r="G1" s="7" t="s">
        <v>14</v>
      </c>
      <c r="H1" s="7" t="s">
        <v>15</v>
      </c>
      <c r="I1" s="7" t="s">
        <v>16</v>
      </c>
      <c r="J1" s="7" t="s">
        <v>109</v>
      </c>
      <c r="K1" s="7" t="s">
        <v>18</v>
      </c>
      <c r="L1" s="7" t="s">
        <v>19</v>
      </c>
      <c r="M1" s="7" t="s">
        <v>20</v>
      </c>
      <c r="N1" s="7" t="s">
        <v>21</v>
      </c>
      <c r="O1" s="7" t="s">
        <v>110</v>
      </c>
      <c r="P1" s="7" t="s">
        <v>22</v>
      </c>
      <c r="Q1" s="7" t="s">
        <v>23</v>
      </c>
      <c r="R1" s="7" t="s">
        <v>24</v>
      </c>
      <c r="S1" s="7" t="s">
        <v>25</v>
      </c>
      <c r="T1" s="7" t="s">
        <v>26</v>
      </c>
      <c r="U1" s="7" t="s">
        <v>27</v>
      </c>
      <c r="V1" s="7" t="s">
        <v>28</v>
      </c>
      <c r="W1" s="7" t="s">
        <v>29</v>
      </c>
    </row>
    <row r="2" s="2" customFormat="1" ht="101.1" hidden="1" customHeight="1" spans="1:22">
      <c r="A2" s="1" t="s">
        <v>0</v>
      </c>
      <c r="P2" s="16" t="s">
        <v>1</v>
      </c>
      <c r="Q2" s="2" t="s">
        <v>2</v>
      </c>
      <c r="R2" s="16" t="s">
        <v>3</v>
      </c>
      <c r="S2" s="2" t="s">
        <v>4</v>
      </c>
      <c r="T2" s="2" t="s">
        <v>4</v>
      </c>
      <c r="U2" s="16" t="s">
        <v>5</v>
      </c>
      <c r="V2" s="16" t="s">
        <v>6</v>
      </c>
    </row>
    <row r="3" s="2" customFormat="1" ht="22" customHeight="1" spans="1:18">
      <c r="A3" s="1"/>
      <c r="P3" s="17" t="s">
        <v>7</v>
      </c>
      <c r="Q3" s="1"/>
      <c r="R3" s="1"/>
    </row>
    <row r="4" s="3" customFormat="1" ht="98.65" customHeight="1" spans="1:23">
      <c r="A4" s="8">
        <v>1</v>
      </c>
      <c r="B4" s="8">
        <v>228051</v>
      </c>
      <c r="C4" s="8" t="s">
        <v>111</v>
      </c>
      <c r="D4" s="9">
        <v>81.6</v>
      </c>
      <c r="E4" s="8">
        <v>0</v>
      </c>
      <c r="F4" s="9">
        <v>40</v>
      </c>
      <c r="G4" s="10">
        <f>D4+F4+E4*5%</f>
        <v>121.6</v>
      </c>
      <c r="H4" s="10">
        <f>G4*100/214.8</f>
        <v>56.610800744879</v>
      </c>
      <c r="I4" s="10">
        <v>89.5</v>
      </c>
      <c r="J4" s="10">
        <f>H4*60%+I4*40%</f>
        <v>69.7664804469274</v>
      </c>
      <c r="K4" s="18"/>
      <c r="L4" s="14" t="s">
        <v>31</v>
      </c>
      <c r="M4" s="15"/>
      <c r="N4" s="19"/>
      <c r="O4" s="8"/>
      <c r="P4" s="18" t="s">
        <v>112</v>
      </c>
      <c r="Q4" s="18" t="s">
        <v>113</v>
      </c>
      <c r="R4" s="18"/>
      <c r="S4" s="27"/>
      <c r="T4" s="18"/>
      <c r="U4" s="18"/>
      <c r="V4" s="18"/>
      <c r="W4" s="18"/>
    </row>
    <row r="5" s="4" customFormat="1" ht="127.5" customHeight="1" spans="1:23">
      <c r="A5" s="11">
        <v>2</v>
      </c>
      <c r="B5" s="11">
        <v>228068</v>
      </c>
      <c r="C5" s="11" t="s">
        <v>114</v>
      </c>
      <c r="D5" s="12">
        <v>80.1</v>
      </c>
      <c r="E5" s="12">
        <v>26</v>
      </c>
      <c r="F5" s="12">
        <v>133.4</v>
      </c>
      <c r="G5" s="13">
        <f>D5+F5+E5*5%</f>
        <v>214.8</v>
      </c>
      <c r="H5" s="13">
        <f>G5*100/214.8</f>
        <v>100</v>
      </c>
      <c r="I5" s="13">
        <v>95.5</v>
      </c>
      <c r="J5" s="13">
        <f>H5*60%+I5*40%</f>
        <v>98.2</v>
      </c>
      <c r="K5" s="11" t="s">
        <v>31</v>
      </c>
      <c r="L5" s="20" t="s">
        <v>31</v>
      </c>
      <c r="M5" s="21"/>
      <c r="N5" s="22"/>
      <c r="O5" s="23" t="s">
        <v>115</v>
      </c>
      <c r="P5" s="23" t="s">
        <v>116</v>
      </c>
      <c r="Q5" s="23" t="s">
        <v>117</v>
      </c>
      <c r="R5" s="23" t="s">
        <v>118</v>
      </c>
      <c r="S5" s="28"/>
      <c r="T5" s="23" t="s">
        <v>119</v>
      </c>
      <c r="U5" s="23" t="s">
        <v>120</v>
      </c>
      <c r="V5" s="23" t="s">
        <v>121</v>
      </c>
      <c r="W5" s="23" t="s">
        <v>122</v>
      </c>
    </row>
    <row r="6" s="4" customFormat="1" ht="25.65" customHeight="1" spans="1:23">
      <c r="A6" s="11">
        <v>3</v>
      </c>
      <c r="B6" s="11">
        <v>238076</v>
      </c>
      <c r="C6" s="11" t="s">
        <v>123</v>
      </c>
      <c r="D6" s="12">
        <v>80.1</v>
      </c>
      <c r="E6" s="11">
        <v>0</v>
      </c>
      <c r="F6" s="12">
        <v>45</v>
      </c>
      <c r="G6" s="13">
        <f>D6+F6+E6*5%</f>
        <v>125.1</v>
      </c>
      <c r="H6" s="13">
        <f>G6*100/214.8</f>
        <v>58.2402234636872</v>
      </c>
      <c r="I6" s="13">
        <v>91.83</v>
      </c>
      <c r="J6" s="13">
        <f>H6*60%+I6*40%</f>
        <v>71.6761340782123</v>
      </c>
      <c r="K6" s="11" t="s">
        <v>31</v>
      </c>
      <c r="L6" s="20" t="s">
        <v>31</v>
      </c>
      <c r="M6" s="21"/>
      <c r="N6" s="22"/>
      <c r="O6" s="24" t="s">
        <v>124</v>
      </c>
      <c r="P6" s="25" t="s">
        <v>125</v>
      </c>
      <c r="Q6" s="23"/>
      <c r="R6" s="23"/>
      <c r="S6" s="23"/>
      <c r="T6" s="28"/>
      <c r="U6" s="23"/>
      <c r="V6" s="23"/>
      <c r="W6" s="23"/>
    </row>
    <row r="7" s="5" customFormat="1" ht="102" customHeight="1" spans="1:23">
      <c r="A7" s="8">
        <v>4</v>
      </c>
      <c r="B7" s="8">
        <v>248033</v>
      </c>
      <c r="C7" s="8" t="s">
        <v>126</v>
      </c>
      <c r="D7" s="9">
        <v>80.5</v>
      </c>
      <c r="E7" s="9">
        <v>24</v>
      </c>
      <c r="F7" s="9">
        <v>32</v>
      </c>
      <c r="G7" s="14" t="s">
        <v>127</v>
      </c>
      <c r="H7" s="15"/>
      <c r="I7" s="15"/>
      <c r="J7" s="19"/>
      <c r="K7" s="18"/>
      <c r="L7" s="26" t="s">
        <v>31</v>
      </c>
      <c r="M7" s="26"/>
      <c r="N7" s="18"/>
      <c r="O7" s="26"/>
      <c r="P7" s="18" t="s">
        <v>128</v>
      </c>
      <c r="Q7" s="29"/>
      <c r="R7" s="18"/>
      <c r="S7" s="30"/>
      <c r="T7" s="31" t="s">
        <v>129</v>
      </c>
      <c r="U7" s="30"/>
      <c r="V7" s="30"/>
      <c r="W7" s="30" t="s">
        <v>130</v>
      </c>
    </row>
  </sheetData>
  <mergeCells count="6">
    <mergeCell ref="P3:R3"/>
    <mergeCell ref="L4:N4"/>
    <mergeCell ref="L5:N5"/>
    <mergeCell ref="L6:N6"/>
    <mergeCell ref="G7:J7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23级硕士春季奖学金</vt:lpstr>
      <vt:lpstr>24级硕士春季奖学金</vt:lpstr>
      <vt:lpstr>博士春季奖学金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ZDJ</dc:creator>
  <cp:lastModifiedBy>邓秋怡</cp:lastModifiedBy>
  <dcterms:created xsi:type="dcterms:W3CDTF">2025-04-17T13:01:00Z</dcterms:created>
  <dcterms:modified xsi:type="dcterms:W3CDTF">2025-04-22T01:19:31Z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90E6A32854C649BC963CFB2F053ECECB_13</vt:lpwstr>
  </property>
  <property fmtid="{D5CDD505-2E9C-101B-9397-08002B2CF9AE}" pid="3" name="KSOProductBuildVer">
    <vt:lpwstr>2052-12.1.0.18276</vt:lpwstr>
  </property>
</Properties>
</file>